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Jeangallucci\Documents\JEAN\2024 Budget\2024 BUDGET\"/>
    </mc:Choice>
  </mc:AlternateContent>
  <xr:revisionPtr revIDLastSave="0" documentId="13_ncr:1_{4DA66EDC-8119-4F11-95AE-6B7E19B1200E}" xr6:coauthVersionLast="47" xr6:coauthVersionMax="47" xr10:uidLastSave="{00000000-0000-0000-0000-000000000000}"/>
  <workbookProtection workbookPassword="CC3D" lockStructure="1"/>
  <bookViews>
    <workbookView xWindow="-120" yWindow="-120" windowWidth="29040" windowHeight="15840" xr2:uid="{00000000-000D-0000-FFFF-FFFF00000000}"/>
  </bookViews>
  <sheets>
    <sheet name="Expenditure" sheetId="1" r:id="rId1"/>
    <sheet name="Revenue" sheetId="2" r:id="rId2"/>
    <sheet name="Cover Sheet" sheetId="3" r:id="rId3"/>
    <sheet name="Elected Officials" sheetId="4" r:id="rId4"/>
  </sheets>
  <definedNames>
    <definedName name="_xlnm._FilterDatabase" localSheetId="0" hidden="1">Expenditure!$A$1:$H$712</definedName>
    <definedName name="_xlnm.Print_Area" localSheetId="2">'Cover Sheet'!$A$1:$G$41</definedName>
    <definedName name="_xlnm.Print_Area" localSheetId="0">Expenditure!$A$1:$H$742</definedName>
    <definedName name="_xlnm.Print_Area" localSheetId="1">Revenue!$A$1:$H$254</definedName>
    <definedName name="_xlnm.Print_Titles" localSheetId="0">Expenditure!$1:$1</definedName>
    <definedName name="_xlnm.Print_Titles" localSheetId="1">Revenue!$1:$1</definedName>
    <definedName name="Z_3C50D818_C4E6_4094_82A3_10693B79AA55_.wvu.FilterData" localSheetId="0" hidden="1">Expenditure!$A$1:$H$712</definedName>
    <definedName name="Z_3C50D818_C4E6_4094_82A3_10693B79AA55_.wvu.PrintArea" localSheetId="2" hidden="1">'Cover Sheet'!$A$1:$G$41</definedName>
    <definedName name="Z_3C50D818_C4E6_4094_82A3_10693B79AA55_.wvu.PrintArea" localSheetId="0" hidden="1">Expenditure!$A$1:$H$742</definedName>
    <definedName name="Z_3C50D818_C4E6_4094_82A3_10693B79AA55_.wvu.PrintArea" localSheetId="1" hidden="1">Revenue!$A$1:$H$253</definedName>
    <definedName name="Z_3C50D818_C4E6_4094_82A3_10693B79AA55_.wvu.PrintTitles" localSheetId="0" hidden="1">Expenditure!$1:$1</definedName>
    <definedName name="Z_3C50D818_C4E6_4094_82A3_10693B79AA55_.wvu.PrintTitles" localSheetId="1" hidden="1">Revenue!$1:$1</definedName>
    <definedName name="Z_865218BA_6638_406D_9FF3_EF38C359C339_.wvu.FilterData" localSheetId="0" hidden="1">Expenditure!$A$1:$H$712</definedName>
    <definedName name="Z_865218BA_6638_406D_9FF3_EF38C359C339_.wvu.PrintArea" localSheetId="2" hidden="1">'Cover Sheet'!$A$1:$H$38</definedName>
    <definedName name="Z_865218BA_6638_406D_9FF3_EF38C359C339_.wvu.PrintArea" localSheetId="1" hidden="1">Revenue!$A$1:$H$252</definedName>
    <definedName name="Z_865218BA_6638_406D_9FF3_EF38C359C339_.wvu.PrintTitles" localSheetId="0" hidden="1">Expenditure!$1:$1</definedName>
    <definedName name="Z_865218BA_6638_406D_9FF3_EF38C359C339_.wvu.PrintTitles" localSheetId="1" hidden="1">Revenue!$1:$1</definedName>
    <definedName name="Z_B18D1DEE_3E02_46DA_8F69_D45AEB22EDB6_.wvu.FilterData" localSheetId="0" hidden="1">Expenditure!$A$1:$H$712</definedName>
    <definedName name="Z_B18D1DEE_3E02_46DA_8F69_D45AEB22EDB6_.wvu.PrintArea" localSheetId="2" hidden="1">'Cover Sheet'!$A$1:$H$38</definedName>
    <definedName name="Z_B18D1DEE_3E02_46DA_8F69_D45AEB22EDB6_.wvu.PrintArea" localSheetId="1" hidden="1">Revenue!$A$1:$H$252</definedName>
    <definedName name="Z_B18D1DEE_3E02_46DA_8F69_D45AEB22EDB6_.wvu.PrintTitles" localSheetId="0" hidden="1">Expenditure!$1:$1</definedName>
    <definedName name="Z_B18D1DEE_3E02_46DA_8F69_D45AEB22EDB6_.wvu.PrintTitles" localSheetId="1" hidden="1">Revenue!$1:$1</definedName>
  </definedNames>
  <calcPr calcId="191029"/>
  <customWorkbookViews>
    <customWorkbookView name="Jean Gallucci - Personal View" guid="{3C50D818-C4E6-4094-82A3-10693B79AA55}" mergeInterval="0" personalView="1" maximized="1" xWindow="-8" yWindow="-8" windowWidth="1936" windowHeight="1056" activeSheetId="3"/>
    <customWorkbookView name="Arlene Weber - Personal View" guid="{865218BA-6638-406D-9FF3-EF38C359C339}" mergeInterval="0" personalView="1" maximized="1" windowWidth="1184" windowHeight="428" activeSheetId="1"/>
    <customWorkbookView name="Rachel Moreau - Personal View" guid="{B18D1DEE-3E02-46DA-8F69-D45AEB22EDB6}" mergeInterval="0" personalView="1" maximized="1" xWindow="1" yWindow="1" windowWidth="1276" windowHeight="799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159" i="1" l="1"/>
  <c r="H239" i="2" l="1"/>
  <c r="G239" i="2"/>
  <c r="F239" i="2"/>
  <c r="E239" i="2"/>
  <c r="D239" i="2"/>
  <c r="C239" i="2"/>
  <c r="H449" i="1"/>
  <c r="G449" i="1"/>
  <c r="F449" i="1"/>
  <c r="E449" i="1"/>
  <c r="D449" i="1"/>
  <c r="C449" i="1"/>
  <c r="H383" i="1"/>
  <c r="G383" i="1"/>
  <c r="F383" i="1"/>
  <c r="E383" i="1"/>
  <c r="D383" i="1"/>
  <c r="C383" i="1"/>
  <c r="H362" i="1"/>
  <c r="G362" i="1"/>
  <c r="F362" i="1"/>
  <c r="E362" i="1"/>
  <c r="D362" i="1"/>
  <c r="C362" i="1"/>
  <c r="D100" i="2"/>
  <c r="H239" i="1"/>
  <c r="G239" i="1"/>
  <c r="F239" i="1"/>
  <c r="E239" i="1"/>
  <c r="D239" i="1"/>
  <c r="C239" i="1"/>
  <c r="H249" i="2"/>
  <c r="H228" i="2"/>
  <c r="H218" i="2"/>
  <c r="H208" i="2"/>
  <c r="H196" i="2"/>
  <c r="H184" i="2"/>
  <c r="H173" i="2"/>
  <c r="H163" i="2"/>
  <c r="H156" i="2"/>
  <c r="H151" i="2"/>
  <c r="H146" i="2"/>
  <c r="H141" i="2"/>
  <c r="H136" i="2"/>
  <c r="H112" i="2"/>
  <c r="H100" i="2"/>
  <c r="H63" i="2"/>
  <c r="H732" i="1"/>
  <c r="H727" i="1"/>
  <c r="H722" i="1"/>
  <c r="H719" i="1"/>
  <c r="H715" i="1"/>
  <c r="H708" i="1"/>
  <c r="H703" i="1"/>
  <c r="H698" i="1"/>
  <c r="H695" i="1"/>
  <c r="H691" i="1"/>
  <c r="H684" i="1"/>
  <c r="H680" i="1"/>
  <c r="H675" i="1"/>
  <c r="H670" i="1"/>
  <c r="H667" i="1"/>
  <c r="H663" i="1"/>
  <c r="H655" i="1"/>
  <c r="H651" i="1"/>
  <c r="H646" i="1"/>
  <c r="H641" i="1"/>
  <c r="H638" i="1"/>
  <c r="H634" i="1"/>
  <c r="H631" i="1"/>
  <c r="H623" i="1"/>
  <c r="H619" i="1"/>
  <c r="H614" i="1"/>
  <c r="H609" i="1"/>
  <c r="H606" i="1"/>
  <c r="H602" i="1"/>
  <c r="H599" i="1"/>
  <c r="H596" i="1"/>
  <c r="H591" i="1"/>
  <c r="H588" i="1"/>
  <c r="H584" i="1"/>
  <c r="H579" i="1"/>
  <c r="H574" i="1"/>
  <c r="H570" i="1"/>
  <c r="H567" i="1"/>
  <c r="H564" i="1"/>
  <c r="H561" i="1"/>
  <c r="H556" i="1"/>
  <c r="H552" i="1"/>
  <c r="H547" i="1"/>
  <c r="H544" i="1"/>
  <c r="H539" i="1"/>
  <c r="H535" i="1"/>
  <c r="H532" i="1"/>
  <c r="H526" i="1"/>
  <c r="H521" i="1"/>
  <c r="H518" i="1"/>
  <c r="H513" i="1"/>
  <c r="H509" i="1"/>
  <c r="H506" i="1"/>
  <c r="H499" i="1"/>
  <c r="H501" i="1" s="1"/>
  <c r="H493" i="1"/>
  <c r="H495" i="1" s="1"/>
  <c r="H485" i="1"/>
  <c r="H487" i="1" s="1"/>
  <c r="H477" i="1"/>
  <c r="H479" i="1" s="1"/>
  <c r="H469" i="1"/>
  <c r="H471" i="1" s="1"/>
  <c r="H457" i="1"/>
  <c r="H453" i="1"/>
  <c r="H445" i="1"/>
  <c r="H434" i="1"/>
  <c r="H429" i="1"/>
  <c r="H424" i="1"/>
  <c r="H419" i="1"/>
  <c r="H415" i="1"/>
  <c r="H410" i="1"/>
  <c r="H407" i="1"/>
  <c r="H402" i="1"/>
  <c r="H397" i="1"/>
  <c r="H394" i="1"/>
  <c r="H391" i="1"/>
  <c r="H462" i="1" s="1"/>
  <c r="H373" i="1"/>
  <c r="H365" i="1"/>
  <c r="H358" i="1"/>
  <c r="H354" i="1"/>
  <c r="H344" i="1"/>
  <c r="H341" i="1"/>
  <c r="H338" i="1"/>
  <c r="H335" i="1"/>
  <c r="H332" i="1"/>
  <c r="H329" i="1"/>
  <c r="H326" i="1"/>
  <c r="H321" i="1"/>
  <c r="H314" i="1"/>
  <c r="H309" i="1"/>
  <c r="H306" i="1"/>
  <c r="H303" i="1"/>
  <c r="H300" i="1"/>
  <c r="H296" i="1"/>
  <c r="H293" i="1"/>
  <c r="H288" i="1"/>
  <c r="H285" i="1"/>
  <c r="H282" i="1"/>
  <c r="H279" i="1"/>
  <c r="H271" i="1"/>
  <c r="H266" i="1"/>
  <c r="H263" i="1"/>
  <c r="H260" i="1"/>
  <c r="H257" i="1"/>
  <c r="H246" i="1"/>
  <c r="H243" i="1"/>
  <c r="H235" i="1"/>
  <c r="H231" i="1"/>
  <c r="H227" i="1"/>
  <c r="H215" i="1"/>
  <c r="H212" i="1"/>
  <c r="H209" i="1"/>
  <c r="H203" i="1"/>
  <c r="H200" i="1"/>
  <c r="H194" i="1"/>
  <c r="H191" i="1"/>
  <c r="H186" i="1"/>
  <c r="H183" i="1"/>
  <c r="H179" i="1"/>
  <c r="H166" i="1"/>
  <c r="H162" i="1"/>
  <c r="H159" i="1"/>
  <c r="H155" i="1"/>
  <c r="H152" i="1"/>
  <c r="H149" i="1"/>
  <c r="H146" i="1"/>
  <c r="H143" i="1"/>
  <c r="H140" i="1"/>
  <c r="H137" i="1"/>
  <c r="H132" i="1"/>
  <c r="H128" i="1"/>
  <c r="H123" i="1"/>
  <c r="H119" i="1"/>
  <c r="H115" i="1"/>
  <c r="H110" i="1"/>
  <c r="H107" i="1"/>
  <c r="H104" i="1"/>
  <c r="H101" i="1"/>
  <c r="H98" i="1"/>
  <c r="H95" i="1"/>
  <c r="H78" i="1"/>
  <c r="H73" i="1"/>
  <c r="H67" i="1"/>
  <c r="H64" i="1"/>
  <c r="H60" i="1"/>
  <c r="H56" i="1"/>
  <c r="H52" i="1"/>
  <c r="H47" i="1"/>
  <c r="H42" i="1"/>
  <c r="H30" i="1"/>
  <c r="H25" i="1"/>
  <c r="H22" i="1"/>
  <c r="H19" i="1"/>
  <c r="H14" i="1"/>
  <c r="H11" i="1"/>
  <c r="H6" i="1"/>
  <c r="G191" i="1"/>
  <c r="G253" i="2"/>
  <c r="G249" i="2"/>
  <c r="G228" i="2"/>
  <c r="G218" i="2"/>
  <c r="G208" i="2"/>
  <c r="G196" i="2"/>
  <c r="G184" i="2"/>
  <c r="G173" i="2"/>
  <c r="G163" i="2"/>
  <c r="G156" i="2"/>
  <c r="G151" i="2"/>
  <c r="G146" i="2"/>
  <c r="G141" i="2"/>
  <c r="G100" i="2"/>
  <c r="G739" i="1"/>
  <c r="G741" i="1" s="1"/>
  <c r="G732" i="1"/>
  <c r="G727" i="1"/>
  <c r="G722" i="1"/>
  <c r="G719" i="1"/>
  <c r="G715" i="1"/>
  <c r="G708" i="1"/>
  <c r="G703" i="1"/>
  <c r="G698" i="1"/>
  <c r="G695" i="1"/>
  <c r="G691" i="1"/>
  <c r="G684" i="1"/>
  <c r="G680" i="1"/>
  <c r="G675" i="1"/>
  <c r="G670" i="1"/>
  <c r="G667" i="1"/>
  <c r="G663" i="1"/>
  <c r="G655" i="1"/>
  <c r="G651" i="1"/>
  <c r="G646" i="1"/>
  <c r="G641" i="1"/>
  <c r="G638" i="1"/>
  <c r="G634" i="1"/>
  <c r="G631" i="1"/>
  <c r="G623" i="1"/>
  <c r="G619" i="1"/>
  <c r="G614" i="1"/>
  <c r="G609" i="1"/>
  <c r="G606" i="1"/>
  <c r="G602" i="1"/>
  <c r="G599" i="1"/>
  <c r="G596" i="1"/>
  <c r="G591" i="1"/>
  <c r="G588" i="1"/>
  <c r="G584" i="1"/>
  <c r="G579" i="1"/>
  <c r="G574" i="1"/>
  <c r="G570" i="1"/>
  <c r="G567" i="1"/>
  <c r="G564" i="1"/>
  <c r="G561" i="1"/>
  <c r="G556" i="1"/>
  <c r="G552" i="1"/>
  <c r="G547" i="1"/>
  <c r="G544" i="1"/>
  <c r="G539" i="1"/>
  <c r="G535" i="1"/>
  <c r="G532" i="1"/>
  <c r="G526" i="1"/>
  <c r="G521" i="1"/>
  <c r="G518" i="1"/>
  <c r="G513" i="1"/>
  <c r="G509" i="1"/>
  <c r="G506" i="1"/>
  <c r="G499" i="1"/>
  <c r="G501" i="1" s="1"/>
  <c r="G493" i="1"/>
  <c r="G495" i="1" s="1"/>
  <c r="G485" i="1"/>
  <c r="G487" i="1" s="1"/>
  <c r="G477" i="1"/>
  <c r="G479" i="1" s="1"/>
  <c r="G469" i="1"/>
  <c r="G471" i="1" s="1"/>
  <c r="G457" i="1"/>
  <c r="G453" i="1"/>
  <c r="G445" i="1"/>
  <c r="G434" i="1"/>
  <c r="G429" i="1"/>
  <c r="G424" i="1"/>
  <c r="G419" i="1"/>
  <c r="G415" i="1"/>
  <c r="G410" i="1"/>
  <c r="G407" i="1"/>
  <c r="G402" i="1"/>
  <c r="G397" i="1"/>
  <c r="G394" i="1"/>
  <c r="G391" i="1"/>
  <c r="G462" i="1" s="1"/>
  <c r="G373" i="1"/>
  <c r="G365" i="1"/>
  <c r="G358" i="1"/>
  <c r="G354" i="1"/>
  <c r="G344" i="1"/>
  <c r="G341" i="1"/>
  <c r="G338" i="1"/>
  <c r="G335" i="1"/>
  <c r="G332" i="1"/>
  <c r="G329" i="1"/>
  <c r="G326" i="1"/>
  <c r="G321" i="1"/>
  <c r="G314" i="1"/>
  <c r="G309" i="1"/>
  <c r="G306" i="1"/>
  <c r="G303" i="1"/>
  <c r="G300" i="1"/>
  <c r="G296" i="1"/>
  <c r="G293" i="1"/>
  <c r="G288" i="1"/>
  <c r="G285" i="1"/>
  <c r="G282" i="1"/>
  <c r="G279" i="1"/>
  <c r="G271" i="1"/>
  <c r="G266" i="1"/>
  <c r="G263" i="1"/>
  <c r="G260" i="1"/>
  <c r="G257" i="1"/>
  <c r="G246" i="1"/>
  <c r="G243" i="1"/>
  <c r="G235" i="1"/>
  <c r="G231" i="1"/>
  <c r="G227" i="1"/>
  <c r="G215" i="1"/>
  <c r="G212" i="1"/>
  <c r="G209" i="1"/>
  <c r="G203" i="1"/>
  <c r="G200" i="1"/>
  <c r="G194" i="1"/>
  <c r="G186" i="1"/>
  <c r="G183" i="1"/>
  <c r="G179" i="1"/>
  <c r="G166" i="1"/>
  <c r="G162" i="1"/>
  <c r="G159" i="1"/>
  <c r="G155" i="1"/>
  <c r="G152" i="1"/>
  <c r="G149" i="1"/>
  <c r="G146" i="1"/>
  <c r="G143" i="1"/>
  <c r="G140" i="1"/>
  <c r="G137" i="1"/>
  <c r="G132" i="1"/>
  <c r="G128" i="1"/>
  <c r="G123" i="1"/>
  <c r="G119" i="1"/>
  <c r="G115" i="1"/>
  <c r="G110" i="1"/>
  <c r="G107" i="1"/>
  <c r="G104" i="1"/>
  <c r="G101" i="1"/>
  <c r="G98" i="1"/>
  <c r="G95" i="1"/>
  <c r="G78" i="1"/>
  <c r="G73" i="1"/>
  <c r="G67" i="1"/>
  <c r="G64" i="1"/>
  <c r="G60" i="1"/>
  <c r="G56" i="1"/>
  <c r="G52" i="1"/>
  <c r="G47" i="1"/>
  <c r="G42" i="1"/>
  <c r="G30" i="1"/>
  <c r="G25" i="1"/>
  <c r="G22" i="1"/>
  <c r="G19" i="1"/>
  <c r="G14" i="1"/>
  <c r="G11" i="1"/>
  <c r="G6" i="1"/>
  <c r="F107" i="1"/>
  <c r="F373" i="1"/>
  <c r="H687" i="1" l="1"/>
  <c r="G735" i="1"/>
  <c r="H386" i="1"/>
  <c r="H735" i="1"/>
  <c r="G711" i="1"/>
  <c r="H711" i="1"/>
  <c r="G687" i="1"/>
  <c r="G659" i="1"/>
  <c r="H659" i="1"/>
  <c r="H626" i="1"/>
  <c r="G626" i="1"/>
  <c r="H593" i="1"/>
  <c r="G593" i="1"/>
  <c r="H558" i="1"/>
  <c r="G558" i="1"/>
  <c r="G528" i="1"/>
  <c r="H528" i="1"/>
  <c r="H368" i="1"/>
  <c r="G368" i="1"/>
  <c r="H249" i="1"/>
  <c r="G249" i="1"/>
  <c r="F156" i="2"/>
  <c r="F151" i="2"/>
  <c r="F146" i="2"/>
  <c r="F141" i="2"/>
  <c r="F196" i="2" l="1"/>
  <c r="E196" i="2"/>
  <c r="D196" i="2"/>
  <c r="C196" i="2"/>
  <c r="G25" i="3"/>
  <c r="F547" i="1"/>
  <c r="F552" i="1"/>
  <c r="F609" i="1"/>
  <c r="F641" i="1"/>
  <c r="F249" i="2"/>
  <c r="E249" i="2"/>
  <c r="D249" i="2"/>
  <c r="C249" i="2"/>
  <c r="F732" i="1"/>
  <c r="E732" i="1"/>
  <c r="D732" i="1"/>
  <c r="C732" i="1"/>
  <c r="F727" i="1"/>
  <c r="E727" i="1"/>
  <c r="D727" i="1"/>
  <c r="C727" i="1"/>
  <c r="F722" i="1"/>
  <c r="E722" i="1"/>
  <c r="D722" i="1"/>
  <c r="C722" i="1"/>
  <c r="F719" i="1"/>
  <c r="E719" i="1"/>
  <c r="D719" i="1"/>
  <c r="C719" i="1"/>
  <c r="F715" i="1"/>
  <c r="E715" i="1"/>
  <c r="D715" i="1"/>
  <c r="C715" i="1"/>
  <c r="F708" i="1"/>
  <c r="F695" i="1"/>
  <c r="F703" i="1"/>
  <c r="F691" i="1"/>
  <c r="F698" i="1"/>
  <c r="F680" i="1"/>
  <c r="F667" i="1"/>
  <c r="F670" i="1"/>
  <c r="F675" i="1"/>
  <c r="F663" i="1"/>
  <c r="F651" i="1"/>
  <c r="F638" i="1"/>
  <c r="F634" i="1"/>
  <c r="F631" i="1"/>
  <c r="F646" i="1"/>
  <c r="F619" i="1"/>
  <c r="F606" i="1"/>
  <c r="F614" i="1"/>
  <c r="F602" i="1"/>
  <c r="F599" i="1"/>
  <c r="F596" i="1"/>
  <c r="F591" i="1"/>
  <c r="F588" i="1"/>
  <c r="C735" i="1" l="1"/>
  <c r="F735" i="1"/>
  <c r="E735" i="1"/>
  <c r="D735" i="1"/>
  <c r="F584" i="1" l="1"/>
  <c r="F574" i="1"/>
  <c r="F579" i="1"/>
  <c r="F570" i="1"/>
  <c r="F567" i="1"/>
  <c r="F564" i="1"/>
  <c r="F561" i="1"/>
  <c r="F539" i="1"/>
  <c r="F544" i="1"/>
  <c r="F535" i="1"/>
  <c r="F532" i="1"/>
  <c r="F526" i="1"/>
  <c r="F521" i="1"/>
  <c r="F513" i="1"/>
  <c r="F518" i="1"/>
  <c r="F509" i="1"/>
  <c r="F506" i="1"/>
  <c r="F493" i="1"/>
  <c r="F495" i="1" s="1"/>
  <c r="F485" i="1"/>
  <c r="F487" i="1" s="1"/>
  <c r="F477" i="1"/>
  <c r="F479" i="1" s="1"/>
  <c r="F469" i="1"/>
  <c r="F471" i="1" s="1"/>
  <c r="F457" i="1"/>
  <c r="F453" i="1"/>
  <c r="F429" i="1"/>
  <c r="F397" i="1"/>
  <c r="F434" i="1"/>
  <c r="F424" i="1"/>
  <c r="F419" i="1"/>
  <c r="F415" i="1"/>
  <c r="F410" i="1"/>
  <c r="F407" i="1"/>
  <c r="F402" i="1"/>
  <c r="F391" i="1"/>
  <c r="F394" i="1"/>
  <c r="F365" i="1" l="1"/>
  <c r="F358" i="1"/>
  <c r="F344" i="1"/>
  <c r="F341" i="1"/>
  <c r="F338" i="1"/>
  <c r="F335" i="1"/>
  <c r="F332" i="1"/>
  <c r="F329" i="1"/>
  <c r="F326" i="1"/>
  <c r="F321" i="1"/>
  <c r="F309" i="1"/>
  <c r="F314" i="1"/>
  <c r="F257" i="1"/>
  <c r="F306" i="1"/>
  <c r="F303" i="1"/>
  <c r="F300" i="1"/>
  <c r="F296" i="1"/>
  <c r="F279" i="1"/>
  <c r="F293" i="1"/>
  <c r="F288" i="1"/>
  <c r="F285" i="1"/>
  <c r="F271" i="1"/>
  <c r="F282" i="1"/>
  <c r="F266" i="1"/>
  <c r="F263" i="1"/>
  <c r="F260" i="1"/>
  <c r="F556" i="1"/>
  <c r="F684" i="1"/>
  <c r="F655" i="1"/>
  <c r="F623" i="1"/>
  <c r="F246" i="1"/>
  <c r="F243" i="1"/>
  <c r="F235" i="1"/>
  <c r="F231" i="1"/>
  <c r="F215" i="1" l="1"/>
  <c r="F194" i="1"/>
  <c r="F200" i="1"/>
  <c r="F212" i="1"/>
  <c r="F209" i="1"/>
  <c r="F203" i="1"/>
  <c r="F445" i="1" l="1"/>
  <c r="F462" i="1" s="1"/>
  <c r="F354" i="1"/>
  <c r="F227" i="1" l="1"/>
  <c r="F191" i="1" l="1"/>
  <c r="F186" i="1"/>
  <c r="F183" i="1"/>
  <c r="F179" i="1"/>
  <c r="F159" i="1"/>
  <c r="F166" i="1"/>
  <c r="F162" i="1"/>
  <c r="F155" i="1"/>
  <c r="F152" i="1"/>
  <c r="F149" i="1"/>
  <c r="F146" i="1"/>
  <c r="F143" i="1"/>
  <c r="F140" i="1"/>
  <c r="F137" i="1"/>
  <c r="F132" i="1"/>
  <c r="F128" i="1"/>
  <c r="F123" i="1"/>
  <c r="F119" i="1"/>
  <c r="F115" i="1"/>
  <c r="F110" i="1"/>
  <c r="F104" i="1"/>
  <c r="F101" i="1"/>
  <c r="F98" i="1"/>
  <c r="F78" i="1"/>
  <c r="F73" i="1"/>
  <c r="F67" i="1" l="1"/>
  <c r="F64" i="1"/>
  <c r="F60" i="1"/>
  <c r="F56" i="1"/>
  <c r="F52" i="1"/>
  <c r="F47" i="1"/>
  <c r="F30" i="1"/>
  <c r="F42" i="1"/>
  <c r="F95" i="1"/>
  <c r="F25" i="1"/>
  <c r="F22" i="1"/>
  <c r="F19" i="1"/>
  <c r="F11" i="1"/>
  <c r="F14" i="1"/>
  <c r="F6" i="1"/>
  <c r="F499" i="1"/>
  <c r="F501" i="1" s="1"/>
  <c r="F368" i="1"/>
  <c r="G386" i="1"/>
  <c r="F386" i="1"/>
  <c r="F528" i="1"/>
  <c r="F558" i="1"/>
  <c r="F593" i="1"/>
  <c r="F626" i="1"/>
  <c r="F659" i="1"/>
  <c r="F687" i="1"/>
  <c r="F711" i="1"/>
  <c r="H739" i="1"/>
  <c r="H741" i="1" s="1"/>
  <c r="F739" i="1"/>
  <c r="F741" i="1" s="1"/>
  <c r="F249" i="1" l="1"/>
  <c r="E631" i="1"/>
  <c r="D631" i="1"/>
  <c r="C631" i="1"/>
  <c r="E212" i="1"/>
  <c r="D212" i="1"/>
  <c r="C212" i="1"/>
  <c r="C246" i="1"/>
  <c r="C243" i="1"/>
  <c r="C235" i="1"/>
  <c r="C231" i="1"/>
  <c r="C227" i="1"/>
  <c r="C215" i="1"/>
  <c r="C209" i="1"/>
  <c r="C203" i="1"/>
  <c r="C200" i="1"/>
  <c r="C194" i="1"/>
  <c r="C191" i="1"/>
  <c r="C186" i="1"/>
  <c r="C183" i="1"/>
  <c r="C179" i="1"/>
  <c r="C166" i="1"/>
  <c r="C162" i="1"/>
  <c r="C155" i="1"/>
  <c r="C152" i="1"/>
  <c r="C149" i="1"/>
  <c r="C146" i="1"/>
  <c r="C143" i="1"/>
  <c r="C140" i="1"/>
  <c r="C137" i="1"/>
  <c r="C132" i="1"/>
  <c r="C128" i="1"/>
  <c r="C123" i="1"/>
  <c r="C119" i="1"/>
  <c r="C115" i="1"/>
  <c r="C110" i="1"/>
  <c r="C107" i="1"/>
  <c r="C104" i="1"/>
  <c r="C101" i="1"/>
  <c r="C98" i="1"/>
  <c r="C95" i="1"/>
  <c r="C78" i="1"/>
  <c r="C73" i="1"/>
  <c r="C67" i="1"/>
  <c r="C64" i="1"/>
  <c r="C60" i="1"/>
  <c r="C56" i="1"/>
  <c r="C52" i="1"/>
  <c r="C47" i="1"/>
  <c r="C42" i="1"/>
  <c r="C30" i="1"/>
  <c r="C25" i="1"/>
  <c r="C22" i="1"/>
  <c r="C19" i="1"/>
  <c r="C14" i="1"/>
  <c r="C11" i="1"/>
  <c r="C6" i="1"/>
  <c r="F228" i="2"/>
  <c r="E228" i="2"/>
  <c r="D228" i="2"/>
  <c r="C228" i="2"/>
  <c r="C218" i="2"/>
  <c r="F218" i="2"/>
  <c r="E218" i="2"/>
  <c r="D218" i="2"/>
  <c r="H253" i="2"/>
  <c r="G136" i="2"/>
  <c r="G112" i="2"/>
  <c r="G63" i="2"/>
  <c r="C249" i="1" l="1"/>
  <c r="E419" i="1"/>
  <c r="D419" i="1"/>
  <c r="C419" i="1"/>
  <c r="E306" i="1"/>
  <c r="E326" i="1"/>
  <c r="D326" i="1"/>
  <c r="C326" i="1"/>
  <c r="E200" i="1" l="1"/>
  <c r="D200" i="1"/>
  <c r="F208" i="2" l="1"/>
  <c r="E208" i="2"/>
  <c r="D208" i="2"/>
  <c r="C208" i="2"/>
  <c r="F184" i="2"/>
  <c r="E184" i="2"/>
  <c r="D184" i="2"/>
  <c r="C184" i="2"/>
  <c r="F173" i="2"/>
  <c r="E173" i="2"/>
  <c r="D173" i="2"/>
  <c r="C173" i="2"/>
  <c r="D253" i="2"/>
  <c r="D163" i="2"/>
  <c r="D156" i="2"/>
  <c r="D151" i="2"/>
  <c r="D146" i="2"/>
  <c r="D141" i="2"/>
  <c r="D136" i="2"/>
  <c r="D112" i="2"/>
  <c r="D63" i="2"/>
  <c r="E564" i="1"/>
  <c r="D564" i="1"/>
  <c r="C564" i="1"/>
  <c r="E532" i="1"/>
  <c r="D532" i="1"/>
  <c r="C532" i="1"/>
  <c r="D739" i="1" l="1"/>
  <c r="D741" i="1" s="1"/>
  <c r="D708" i="1"/>
  <c r="D703" i="1"/>
  <c r="D698" i="1"/>
  <c r="D695" i="1"/>
  <c r="D691" i="1"/>
  <c r="D684" i="1"/>
  <c r="D680" i="1"/>
  <c r="D675" i="1"/>
  <c r="D670" i="1"/>
  <c r="D667" i="1"/>
  <c r="D663" i="1"/>
  <c r="D655" i="1"/>
  <c r="D651" i="1"/>
  <c r="D646" i="1"/>
  <c r="D641" i="1"/>
  <c r="D638" i="1"/>
  <c r="D634" i="1"/>
  <c r="D623" i="1"/>
  <c r="D619" i="1"/>
  <c r="D614" i="1"/>
  <c r="D609" i="1"/>
  <c r="D606" i="1"/>
  <c r="D602" i="1"/>
  <c r="D599" i="1"/>
  <c r="D596" i="1"/>
  <c r="D591" i="1"/>
  <c r="D588" i="1"/>
  <c r="D584" i="1"/>
  <c r="D579" i="1"/>
  <c r="D574" i="1"/>
  <c r="D570" i="1"/>
  <c r="D567" i="1"/>
  <c r="D561" i="1"/>
  <c r="D556" i="1"/>
  <c r="D552" i="1"/>
  <c r="D547" i="1"/>
  <c r="D544" i="1"/>
  <c r="D539" i="1"/>
  <c r="D535" i="1"/>
  <c r="D526" i="1"/>
  <c r="D521" i="1"/>
  <c r="D518" i="1"/>
  <c r="D513" i="1"/>
  <c r="D509" i="1"/>
  <c r="D506" i="1"/>
  <c r="D499" i="1"/>
  <c r="D501" i="1" s="1"/>
  <c r="D493" i="1"/>
  <c r="D495" i="1" s="1"/>
  <c r="D485" i="1"/>
  <c r="D487" i="1" s="1"/>
  <c r="D477" i="1"/>
  <c r="D479" i="1" s="1"/>
  <c r="D469" i="1"/>
  <c r="D471" i="1" s="1"/>
  <c r="D457" i="1"/>
  <c r="D453" i="1"/>
  <c r="D445" i="1"/>
  <c r="D434" i="1"/>
  <c r="D429" i="1"/>
  <c r="D424" i="1"/>
  <c r="D415" i="1"/>
  <c r="D410" i="1"/>
  <c r="D407" i="1"/>
  <c r="D402" i="1"/>
  <c r="D397" i="1"/>
  <c r="D394" i="1"/>
  <c r="D391" i="1"/>
  <c r="D373" i="1"/>
  <c r="D365" i="1"/>
  <c r="D358" i="1"/>
  <c r="D354" i="1"/>
  <c r="D344" i="1"/>
  <c r="D341" i="1"/>
  <c r="D338" i="1"/>
  <c r="D335" i="1"/>
  <c r="D332" i="1"/>
  <c r="D329" i="1"/>
  <c r="D321" i="1"/>
  <c r="D314" i="1"/>
  <c r="D309" i="1"/>
  <c r="D306" i="1"/>
  <c r="D303" i="1"/>
  <c r="D300" i="1"/>
  <c r="D296" i="1"/>
  <c r="D293" i="1"/>
  <c r="D288" i="1"/>
  <c r="D285" i="1"/>
  <c r="D282" i="1"/>
  <c r="D279" i="1"/>
  <c r="D271" i="1"/>
  <c r="D266" i="1"/>
  <c r="D263" i="1"/>
  <c r="D260" i="1"/>
  <c r="D257" i="1"/>
  <c r="D246" i="1"/>
  <c r="D243" i="1"/>
  <c r="D235" i="1"/>
  <c r="D231" i="1"/>
  <c r="D227" i="1"/>
  <c r="D215" i="1"/>
  <c r="D209" i="1"/>
  <c r="D203" i="1"/>
  <c r="D194" i="1"/>
  <c r="D191" i="1"/>
  <c r="D186" i="1"/>
  <c r="D183" i="1"/>
  <c r="D179" i="1"/>
  <c r="D166" i="1"/>
  <c r="D162" i="1"/>
  <c r="D159" i="1"/>
  <c r="D155" i="1"/>
  <c r="D152" i="1"/>
  <c r="D149" i="1"/>
  <c r="D146" i="1"/>
  <c r="D143" i="1"/>
  <c r="D137" i="1"/>
  <c r="F31" i="3"/>
  <c r="E31" i="3"/>
  <c r="D31" i="3"/>
  <c r="C31" i="3"/>
  <c r="D462" i="1" l="1"/>
  <c r="D386" i="1"/>
  <c r="D593" i="1"/>
  <c r="D659" i="1"/>
  <c r="D711" i="1"/>
  <c r="D558" i="1"/>
  <c r="D687" i="1"/>
  <c r="D528" i="1"/>
  <c r="D368" i="1"/>
  <c r="D626" i="1"/>
  <c r="G23" i="3" l="1"/>
  <c r="G20" i="3"/>
  <c r="G19" i="3" l="1"/>
  <c r="G18" i="3"/>
  <c r="E358" i="1" l="1"/>
  <c r="C358" i="1"/>
  <c r="E119" i="1" l="1"/>
  <c r="F63" i="2" l="1"/>
  <c r="E63" i="2"/>
  <c r="C63" i="2"/>
  <c r="E397" i="1" l="1"/>
  <c r="C397" i="1"/>
  <c r="E253" i="2" l="1"/>
  <c r="C253" i="2"/>
  <c r="E163" i="2"/>
  <c r="C163" i="2"/>
  <c r="E156" i="2"/>
  <c r="C156" i="2"/>
  <c r="E151" i="2"/>
  <c r="C151" i="2"/>
  <c r="E146" i="2"/>
  <c r="C146" i="2"/>
  <c r="E141" i="2"/>
  <c r="C141" i="2"/>
  <c r="E136" i="2"/>
  <c r="C136" i="2"/>
  <c r="E112" i="2"/>
  <c r="C112" i="2"/>
  <c r="E100" i="2"/>
  <c r="C100" i="2"/>
  <c r="E739" i="1"/>
  <c r="E741" i="1" s="1"/>
  <c r="C739" i="1"/>
  <c r="C741" i="1" s="1"/>
  <c r="E708" i="1"/>
  <c r="C708" i="1"/>
  <c r="E703" i="1"/>
  <c r="C703" i="1"/>
  <c r="E698" i="1"/>
  <c r="C698" i="1"/>
  <c r="E695" i="1"/>
  <c r="C695" i="1"/>
  <c r="E691" i="1"/>
  <c r="C691" i="1"/>
  <c r="E684" i="1"/>
  <c r="C684" i="1"/>
  <c r="E680" i="1"/>
  <c r="C680" i="1"/>
  <c r="E675" i="1"/>
  <c r="C675" i="1"/>
  <c r="E670" i="1"/>
  <c r="C670" i="1"/>
  <c r="E667" i="1"/>
  <c r="C667" i="1"/>
  <c r="E663" i="1"/>
  <c r="C663" i="1"/>
  <c r="E655" i="1"/>
  <c r="C655" i="1"/>
  <c r="E651" i="1"/>
  <c r="C651" i="1"/>
  <c r="E646" i="1"/>
  <c r="C646" i="1"/>
  <c r="E641" i="1"/>
  <c r="C641" i="1"/>
  <c r="E638" i="1"/>
  <c r="C638" i="1"/>
  <c r="E634" i="1"/>
  <c r="C634" i="1"/>
  <c r="E623" i="1"/>
  <c r="C623" i="1"/>
  <c r="E619" i="1"/>
  <c r="C619" i="1"/>
  <c r="E614" i="1"/>
  <c r="C614" i="1"/>
  <c r="E609" i="1"/>
  <c r="C609" i="1"/>
  <c r="E606" i="1"/>
  <c r="C606" i="1"/>
  <c r="E602" i="1"/>
  <c r="C602" i="1"/>
  <c r="E599" i="1"/>
  <c r="C599" i="1"/>
  <c r="E596" i="1"/>
  <c r="C596" i="1"/>
  <c r="E591" i="1"/>
  <c r="C591" i="1"/>
  <c r="E588" i="1"/>
  <c r="C588" i="1"/>
  <c r="E584" i="1"/>
  <c r="C584" i="1"/>
  <c r="E579" i="1"/>
  <c r="C579" i="1"/>
  <c r="E574" i="1"/>
  <c r="C574" i="1"/>
  <c r="E570" i="1"/>
  <c r="C570" i="1"/>
  <c r="E567" i="1"/>
  <c r="C567" i="1"/>
  <c r="E561" i="1"/>
  <c r="C561" i="1"/>
  <c r="E556" i="1"/>
  <c r="C556" i="1"/>
  <c r="E552" i="1"/>
  <c r="C552" i="1"/>
  <c r="E547" i="1"/>
  <c r="C547" i="1"/>
  <c r="E544" i="1"/>
  <c r="C544" i="1"/>
  <c r="E539" i="1"/>
  <c r="C539" i="1"/>
  <c r="E535" i="1"/>
  <c r="C535" i="1"/>
  <c r="E526" i="1"/>
  <c r="C526" i="1"/>
  <c r="E521" i="1"/>
  <c r="C521" i="1"/>
  <c r="E518" i="1"/>
  <c r="C518" i="1"/>
  <c r="E513" i="1"/>
  <c r="C513" i="1"/>
  <c r="E509" i="1"/>
  <c r="C509" i="1"/>
  <c r="E506" i="1"/>
  <c r="C506" i="1"/>
  <c r="E499" i="1"/>
  <c r="E501" i="1" s="1"/>
  <c r="C499" i="1"/>
  <c r="C501" i="1" s="1"/>
  <c r="E493" i="1"/>
  <c r="E495" i="1" s="1"/>
  <c r="C493" i="1"/>
  <c r="C495" i="1" s="1"/>
  <c r="E485" i="1"/>
  <c r="E487" i="1" s="1"/>
  <c r="C485" i="1"/>
  <c r="C487" i="1" s="1"/>
  <c r="E477" i="1"/>
  <c r="E479" i="1" s="1"/>
  <c r="C477" i="1"/>
  <c r="C479" i="1" s="1"/>
  <c r="E469" i="1"/>
  <c r="E471" i="1" s="1"/>
  <c r="C469" i="1"/>
  <c r="C471" i="1" s="1"/>
  <c r="E457" i="1"/>
  <c r="C457" i="1"/>
  <c r="E453" i="1"/>
  <c r="C453" i="1"/>
  <c r="E445" i="1"/>
  <c r="C445" i="1"/>
  <c r="E434" i="1"/>
  <c r="C434" i="1"/>
  <c r="E429" i="1"/>
  <c r="C429" i="1"/>
  <c r="E424" i="1"/>
  <c r="C424" i="1"/>
  <c r="E415" i="1"/>
  <c r="C415" i="1"/>
  <c r="E410" i="1"/>
  <c r="C410" i="1"/>
  <c r="E407" i="1"/>
  <c r="C407" i="1"/>
  <c r="E402" i="1"/>
  <c r="C402" i="1"/>
  <c r="E394" i="1"/>
  <c r="C394" i="1"/>
  <c r="E391" i="1"/>
  <c r="E462" i="1" s="1"/>
  <c r="C391" i="1"/>
  <c r="E373" i="1"/>
  <c r="C373" i="1"/>
  <c r="E365" i="1"/>
  <c r="C365" i="1"/>
  <c r="E354" i="1"/>
  <c r="C354" i="1"/>
  <c r="E344" i="1"/>
  <c r="C344" i="1"/>
  <c r="E341" i="1"/>
  <c r="C341" i="1"/>
  <c r="E338" i="1"/>
  <c r="C338" i="1"/>
  <c r="E335" i="1"/>
  <c r="C335" i="1"/>
  <c r="E332" i="1"/>
  <c r="C332" i="1"/>
  <c r="E329" i="1"/>
  <c r="C329" i="1"/>
  <c r="E321" i="1"/>
  <c r="C321" i="1"/>
  <c r="E314" i="1"/>
  <c r="C314" i="1"/>
  <c r="E309" i="1"/>
  <c r="C309" i="1"/>
  <c r="C306" i="1"/>
  <c r="E303" i="1"/>
  <c r="C303" i="1"/>
  <c r="E300" i="1"/>
  <c r="C300" i="1"/>
  <c r="E296" i="1"/>
  <c r="C296" i="1"/>
  <c r="E293" i="1"/>
  <c r="C293" i="1"/>
  <c r="E288" i="1"/>
  <c r="C288" i="1"/>
  <c r="E285" i="1"/>
  <c r="C285" i="1"/>
  <c r="E282" i="1"/>
  <c r="C282" i="1"/>
  <c r="E279" i="1"/>
  <c r="C279" i="1"/>
  <c r="E271" i="1"/>
  <c r="C271" i="1"/>
  <c r="E266" i="1"/>
  <c r="C266" i="1"/>
  <c r="E263" i="1"/>
  <c r="C263" i="1"/>
  <c r="E260" i="1"/>
  <c r="C260" i="1"/>
  <c r="E257" i="1"/>
  <c r="C257" i="1"/>
  <c r="E246" i="1"/>
  <c r="E243" i="1"/>
  <c r="E235" i="1"/>
  <c r="E231" i="1"/>
  <c r="E227" i="1"/>
  <c r="E215" i="1"/>
  <c r="E209" i="1"/>
  <c r="E203" i="1"/>
  <c r="E194" i="1"/>
  <c r="E191" i="1"/>
  <c r="E186" i="1"/>
  <c r="E183" i="1"/>
  <c r="E179" i="1"/>
  <c r="E166" i="1"/>
  <c r="E162" i="1"/>
  <c r="E159" i="1"/>
  <c r="E155" i="1"/>
  <c r="E152" i="1"/>
  <c r="E149" i="1"/>
  <c r="E146" i="1"/>
  <c r="E143" i="1"/>
  <c r="E140" i="1"/>
  <c r="D140" i="1"/>
  <c r="E137" i="1"/>
  <c r="E132" i="1"/>
  <c r="D132" i="1"/>
  <c r="E128" i="1"/>
  <c r="D128" i="1"/>
  <c r="E123" i="1"/>
  <c r="D123" i="1"/>
  <c r="D119" i="1"/>
  <c r="E115" i="1"/>
  <c r="D115" i="1"/>
  <c r="E110" i="1"/>
  <c r="D110" i="1"/>
  <c r="E107" i="1"/>
  <c r="D107" i="1"/>
  <c r="E104" i="1"/>
  <c r="D104" i="1"/>
  <c r="E101" i="1"/>
  <c r="D101" i="1"/>
  <c r="E98" i="1"/>
  <c r="D98" i="1"/>
  <c r="E95" i="1"/>
  <c r="D95" i="1"/>
  <c r="E78" i="1"/>
  <c r="D78" i="1"/>
  <c r="E73" i="1"/>
  <c r="D73" i="1"/>
  <c r="E67" i="1"/>
  <c r="D67" i="1"/>
  <c r="E64" i="1"/>
  <c r="D64" i="1"/>
  <c r="E60" i="1"/>
  <c r="D60" i="1"/>
  <c r="E56" i="1"/>
  <c r="D56" i="1"/>
  <c r="E52" i="1"/>
  <c r="D52" i="1"/>
  <c r="E47" i="1"/>
  <c r="D47" i="1"/>
  <c r="E42" i="1"/>
  <c r="D42" i="1"/>
  <c r="E30" i="1"/>
  <c r="D30" i="1"/>
  <c r="E25" i="1"/>
  <c r="D25" i="1"/>
  <c r="E22" i="1"/>
  <c r="D22" i="1"/>
  <c r="E19" i="1"/>
  <c r="D19" i="1"/>
  <c r="E14" i="1"/>
  <c r="D14" i="1"/>
  <c r="E11" i="1"/>
  <c r="D11" i="1"/>
  <c r="E6" i="1"/>
  <c r="D6" i="1"/>
  <c r="C462" i="1" l="1"/>
  <c r="C368" i="1"/>
  <c r="C386" i="1"/>
  <c r="E711" i="1"/>
  <c r="E687" i="1"/>
  <c r="E659" i="1"/>
  <c r="E626" i="1"/>
  <c r="E593" i="1"/>
  <c r="E558" i="1"/>
  <c r="E528" i="1"/>
  <c r="E386" i="1"/>
  <c r="E368" i="1"/>
  <c r="E249" i="1"/>
  <c r="C659" i="1"/>
  <c r="D249" i="1"/>
  <c r="C593" i="1"/>
  <c r="C558" i="1"/>
  <c r="C711" i="1"/>
  <c r="C687" i="1"/>
  <c r="C626" i="1"/>
  <c r="C528" i="1"/>
  <c r="F13" i="3" l="1"/>
  <c r="G12" i="3" l="1"/>
  <c r="G11" i="3"/>
  <c r="G10" i="3"/>
  <c r="G9" i="3"/>
  <c r="G8" i="3"/>
  <c r="G7" i="3"/>
  <c r="G6" i="3"/>
  <c r="G24" i="3"/>
  <c r="G22" i="3"/>
  <c r="G21" i="3"/>
  <c r="G26" i="3"/>
  <c r="G31" i="3" l="1"/>
  <c r="G13" i="3"/>
  <c r="G30" i="3"/>
  <c r="G29" i="3"/>
  <c r="G28" i="3"/>
  <c r="G27" i="3"/>
  <c r="F36" i="3" l="1"/>
  <c r="F253" i="2" l="1"/>
  <c r="F163" i="2"/>
  <c r="F136" i="2"/>
  <c r="F112" i="2"/>
  <c r="F100" i="2"/>
  <c r="C13" i="3" l="1"/>
  <c r="D13" i="3"/>
  <c r="E13" i="3"/>
  <c r="G38" i="3"/>
  <c r="D36" i="3" l="1"/>
  <c r="G36" i="3"/>
  <c r="E36" i="3"/>
  <c r="C36" i="3"/>
</calcChain>
</file>

<file path=xl/sharedStrings.xml><?xml version="1.0" encoding="utf-8"?>
<sst xmlns="http://schemas.openxmlformats.org/spreadsheetml/2006/main" count="1459" uniqueCount="1101">
  <si>
    <t>5-AAA-522-1010-100</t>
  </si>
  <si>
    <t xml:space="preserve">TOWN BOARD PERSONAL SERVICES            </t>
  </si>
  <si>
    <t>5-AAA-522-1010-200</t>
  </si>
  <si>
    <t xml:space="preserve">TOWN BOARD EQUIPMENT                    </t>
  </si>
  <si>
    <t>5-AAA-522-1010-400</t>
  </si>
  <si>
    <t xml:space="preserve">TOWN BOARD - CONTRACTUAL EXPENSE        </t>
  </si>
  <si>
    <t>5-AAA-522-1110-100</t>
  </si>
  <si>
    <t xml:space="preserve">JUSTICES PERSONAL SERVICES              </t>
  </si>
  <si>
    <t>5-AAA-522-1110-200</t>
  </si>
  <si>
    <t xml:space="preserve">JUSTICES  EQUIPMENT                     </t>
  </si>
  <si>
    <t>5-AAA-522-1110-400</t>
  </si>
  <si>
    <t xml:space="preserve">JUSTICES CONTRACTUAL EXPENSE            </t>
  </si>
  <si>
    <t>5-AAA-522-1110-420</t>
  </si>
  <si>
    <t xml:space="preserve">JUSTICES SPEC PROSECUTOR                </t>
  </si>
  <si>
    <t>5-AAA-522-1220-100</t>
  </si>
  <si>
    <t>5-AAA-522-1220-200</t>
  </si>
  <si>
    <t xml:space="preserve">SUPERVISOR EQUIPMENT                    </t>
  </si>
  <si>
    <t>5-AAA-522-1220-400</t>
  </si>
  <si>
    <t xml:space="preserve">SUPERVISOR CONTRACTUAL EXPENSE          </t>
  </si>
  <si>
    <t>5-AAA-522-1320-400</t>
  </si>
  <si>
    <t>5-AAA-522-1330-400</t>
  </si>
  <si>
    <t xml:space="preserve">TAX COLLECTION CONTRACTUAL EXPENSE      </t>
  </si>
  <si>
    <t>5-AAA-522-1340-100</t>
  </si>
  <si>
    <t xml:space="preserve">BUDGET PERSONAL SERVICES                </t>
  </si>
  <si>
    <t>5-AAA-522-1340-200</t>
  </si>
  <si>
    <t xml:space="preserve">BUDGET EQUIPMENT                        </t>
  </si>
  <si>
    <t>5-AAA-522-1340-400</t>
  </si>
  <si>
    <t xml:space="preserve">BUDGET CONTRACTUAL EXPENSE              </t>
  </si>
  <si>
    <t>5-AAA-522-1345-400</t>
  </si>
  <si>
    <t xml:space="preserve">PURCHASING CONTRACTUAL EXPENSE          </t>
  </si>
  <si>
    <t>5-AAA-522-1345-407</t>
  </si>
  <si>
    <t xml:space="preserve">PURCHASING-ASSESSOR                     </t>
  </si>
  <si>
    <t>5-AAA-522-1345-440</t>
  </si>
  <si>
    <t xml:space="preserve">PURCHASING-BOOKKEEPER                   </t>
  </si>
  <si>
    <t>5-AAA-522-1345-450</t>
  </si>
  <si>
    <t xml:space="preserve">PURCHASING-TOWN CLERK                   </t>
  </si>
  <si>
    <t>5-AAA-522-1345-470</t>
  </si>
  <si>
    <t xml:space="preserve">PURCHASING-JUSTICE                      </t>
  </si>
  <si>
    <t>5-AAA-522-1345-480</t>
  </si>
  <si>
    <t>5-AAA-522-1345-510</t>
  </si>
  <si>
    <t xml:space="preserve">PURCHASING-SUPERVISOR                   </t>
  </si>
  <si>
    <t>5-AAA-522-1345-520</t>
  </si>
  <si>
    <t xml:space="preserve">PURCHASING-TOWN BOARD                   </t>
  </si>
  <si>
    <t>5-AAA-522-1345-540</t>
  </si>
  <si>
    <t xml:space="preserve">PURCHASING-POOL                         </t>
  </si>
  <si>
    <t>5-AAA-522-1345-560</t>
  </si>
  <si>
    <t xml:space="preserve">PURCHASING-RECYCLING                    </t>
  </si>
  <si>
    <t>5-AAA-522-1355-100</t>
  </si>
  <si>
    <t xml:space="preserve">ASSESSORS PERSONAL SERVICES             </t>
  </si>
  <si>
    <t>5-AAA-522-1355-200</t>
  </si>
  <si>
    <t xml:space="preserve">ASSESSORS EQUIPMENT                     </t>
  </si>
  <si>
    <t>5-AAA-522-1355-400</t>
  </si>
  <si>
    <t xml:space="preserve">ASSESSORS CONTRACTUAL EXPENSE           </t>
  </si>
  <si>
    <t>5-AAA-522-1410-100</t>
  </si>
  <si>
    <t xml:space="preserve">TOWN CLERK PERSONAL SERVICES            </t>
  </si>
  <si>
    <t>5-AAA-522-1410-200</t>
  </si>
  <si>
    <t xml:space="preserve">TOWN CLERK EQUIPMENT                    </t>
  </si>
  <si>
    <t>5-AAA-522-1410-400</t>
  </si>
  <si>
    <t xml:space="preserve">TOWN CLERK CONTRACTUAL EXPENSE          </t>
  </si>
  <si>
    <t>5-AAA-522-1420-400</t>
  </si>
  <si>
    <t xml:space="preserve">ATTORNEY - CONTRACTUAL EXPENSE          </t>
  </si>
  <si>
    <t>5-AAA-522-1440-400</t>
  </si>
  <si>
    <t xml:space="preserve">ENGINEER CONTRACTUAL EXPENSE            </t>
  </si>
  <si>
    <t>5-AAA-522-1460-200</t>
  </si>
  <si>
    <t xml:space="preserve">RECORDS MANAGEMENT, EQUIPMENT           </t>
  </si>
  <si>
    <t>5-AAA-522-1460-400</t>
  </si>
  <si>
    <t>5-AAA-522-1470-400</t>
  </si>
  <si>
    <t>5-AAA-522-1620-100</t>
  </si>
  <si>
    <t>5-AAA-522-1620-200</t>
  </si>
  <si>
    <t xml:space="preserve">BUILDINGS EQUIPMENT                     </t>
  </si>
  <si>
    <t>5-AAA-522-1620-400</t>
  </si>
  <si>
    <t xml:space="preserve">BUILDINGS CONTRACTUAL EXPENSES          </t>
  </si>
  <si>
    <t>5-AAA-522-1650-400</t>
  </si>
  <si>
    <t>5-AAA-522-1650-440</t>
  </si>
  <si>
    <t xml:space="preserve">PUBLIC ACCESS                           </t>
  </si>
  <si>
    <t>5-AAA-522-1650-471</t>
  </si>
  <si>
    <t xml:space="preserve">WEB SITE                                </t>
  </si>
  <si>
    <t>5-AAA-522-1670-200</t>
  </si>
  <si>
    <t xml:space="preserve">CNTRL PRNTNG &amp; MAILNG EQUIPMENT         </t>
  </si>
  <si>
    <t>5-AAA-522-1670-400</t>
  </si>
  <si>
    <t>5-AAA-522-1670-440</t>
  </si>
  <si>
    <t xml:space="preserve">PRINT/MAIL-BOOKKEEPER                   </t>
  </si>
  <si>
    <t>5-AAA-522-1670-450</t>
  </si>
  <si>
    <t xml:space="preserve">PRINT/MAIL-TOWN CLERK                   </t>
  </si>
  <si>
    <t>5-AAA-522-1670-460</t>
  </si>
  <si>
    <t xml:space="preserve">PRINT/MAIL-RECREATION                   </t>
  </si>
  <si>
    <t>5-AAA-522-1670-470</t>
  </si>
  <si>
    <t xml:space="preserve">CENTRAL PRINTING- JUSTICE               </t>
  </si>
  <si>
    <t>5-AAA-522-1670-472</t>
  </si>
  <si>
    <t xml:space="preserve">PRINT/MAIL-ASSESSOR                     </t>
  </si>
  <si>
    <t>5-AAA-522-1670-480</t>
  </si>
  <si>
    <t>5-AAA-522-1670-500</t>
  </si>
  <si>
    <t xml:space="preserve">PRINT/MAIL-POLICE DEPT                  </t>
  </si>
  <si>
    <t>5-AAA-522-1670-510</t>
  </si>
  <si>
    <t xml:space="preserve">PRINT/MAIL-SUPERVISOR                   </t>
  </si>
  <si>
    <t>5-AAA-522-1670-520</t>
  </si>
  <si>
    <t xml:space="preserve">PRINT/MAIL-TOWN BOARD                   </t>
  </si>
  <si>
    <t>5-AAA-522-1670-530</t>
  </si>
  <si>
    <t xml:space="preserve">PRINT/MAIL-YOUTH                        </t>
  </si>
  <si>
    <t>5-AAA-522-1670-540</t>
  </si>
  <si>
    <t xml:space="preserve">PRINT/MAIL-POOL                         </t>
  </si>
  <si>
    <t>5-AAA-522-1670-560</t>
  </si>
  <si>
    <t xml:space="preserve">PRINT/MAIL-RECYCLING                    </t>
  </si>
  <si>
    <t>5-AAA-522-1670-570</t>
  </si>
  <si>
    <t xml:space="preserve">PRINT/MAIL-TAX COLLECTION               </t>
  </si>
  <si>
    <t>5-AAA-522-1680-400</t>
  </si>
  <si>
    <t>5-AAA-522-1910-400</t>
  </si>
  <si>
    <t xml:space="preserve">UNALLOCATED INSURANCE                   </t>
  </si>
  <si>
    <t xml:space="preserve">MUNICIPAL ASSOC DUES                    </t>
  </si>
  <si>
    <t>5-AAA-522-1920-400</t>
  </si>
  <si>
    <t>5-AAA-522-1990-400</t>
  </si>
  <si>
    <t xml:space="preserve">CONTINGENT                              </t>
  </si>
  <si>
    <t>5-AAA-522-3120-100</t>
  </si>
  <si>
    <t>5-AAA-522-3120-200</t>
  </si>
  <si>
    <t>5-AAA-522-3120-400</t>
  </si>
  <si>
    <t>5-AAA-522-3121-290</t>
  </si>
  <si>
    <t xml:space="preserve">POLICE EQUIPMENT - RESTRICTED USE       </t>
  </si>
  <si>
    <t>5-AAA-522-3121-490</t>
  </si>
  <si>
    <t>5-AAA-522-3122-225</t>
  </si>
  <si>
    <t xml:space="preserve">REIMB GRANT-CHILD SAFETY                </t>
  </si>
  <si>
    <t>5-AAA-522-3510-100</t>
  </si>
  <si>
    <t xml:space="preserve">CONTROL OF DOGS PERSONAL SERVICES       </t>
  </si>
  <si>
    <t>5-AAA-522-3510-200</t>
  </si>
  <si>
    <t xml:space="preserve">CONTROL OF DOGS EQUIPMENT               </t>
  </si>
  <si>
    <t>5-AAA-522-3510-400</t>
  </si>
  <si>
    <t>5-AAA-522-3989-100</t>
  </si>
  <si>
    <t>5-AAA-522-3989-400</t>
  </si>
  <si>
    <t xml:space="preserve">EMERGENCY PREPAREDNESS CE               </t>
  </si>
  <si>
    <t>5-AAA-522-4540-400</t>
  </si>
  <si>
    <t>5-AAA-522-5182-400</t>
  </si>
  <si>
    <t xml:space="preserve">STREET LIGHTING CONTRACTUAL EXPENSE     </t>
  </si>
  <si>
    <t>5-AAA-522-5630-400</t>
  </si>
  <si>
    <t xml:space="preserve">UCAT LOOP BUS, CONTRACTUAL EXPENSE      </t>
  </si>
  <si>
    <t>5-AAA-522-6310-400</t>
  </si>
  <si>
    <t>5-AAA-522-6510-400</t>
  </si>
  <si>
    <t>5-AAA-522-6772-400</t>
  </si>
  <si>
    <t>5-AAA-522-7020-100</t>
  </si>
  <si>
    <t>5-AAA-522-7020-400</t>
  </si>
  <si>
    <t>5-AAA-522-7030-400</t>
  </si>
  <si>
    <t>5-AAA-522-7110-400</t>
  </si>
  <si>
    <t xml:space="preserve">RAIL TRAIL - CONTRACTUAL EXPENSE        </t>
  </si>
  <si>
    <t>5-AAA-522-7150-130</t>
  </si>
  <si>
    <t>5-AAA-522-7150-230</t>
  </si>
  <si>
    <t>5-AAA-522-7150-240</t>
  </si>
  <si>
    <t>5-AAA-522-7150-250</t>
  </si>
  <si>
    <t xml:space="preserve">RECREATION-COMMUNITY CTR                </t>
  </si>
  <si>
    <t>5-AAA-522-7150-260</t>
  </si>
  <si>
    <t xml:space="preserve">NP SPORTS/REC PARK - EQUIPMENT          </t>
  </si>
  <si>
    <t>5-AAA-522-7150-280</t>
  </si>
  <si>
    <t xml:space="preserve">RECREATION ACTIVITIES - EQUIPMENT       </t>
  </si>
  <si>
    <t xml:space="preserve">RECREATION - DAY CAMP                   </t>
  </si>
  <si>
    <t>5-AAA-522-7150-430</t>
  </si>
  <si>
    <t>5-AAA-522-7150-441</t>
  </si>
  <si>
    <t>5-AAA-522-7150-458</t>
  </si>
  <si>
    <t>5-AAA-522-7150-460</t>
  </si>
  <si>
    <t xml:space="preserve">NP SPORTS/REC PARK, CE                  </t>
  </si>
  <si>
    <t>5-AAA-522-7150-485</t>
  </si>
  <si>
    <t xml:space="preserve">RECREATION ACTIVITIES                   </t>
  </si>
  <si>
    <t>5-AAA-522-7180-400</t>
  </si>
  <si>
    <t>5-AAA-522-7180-401</t>
  </si>
  <si>
    <t>5-AAA-522-7310-100</t>
  </si>
  <si>
    <t xml:space="preserve">YOUTH PROGRAM PERSONAL SERVICES         </t>
  </si>
  <si>
    <t>5-AAA-522-7310-200</t>
  </si>
  <si>
    <t xml:space="preserve">YOUTH PROGRAM EQUIPMENT                 </t>
  </si>
  <si>
    <t>5-AAA-522-7310-400</t>
  </si>
  <si>
    <t>5-AAA-522-7510-400</t>
  </si>
  <si>
    <t xml:space="preserve">HISTORIAN CONTRACTUAL EXPENSE           </t>
  </si>
  <si>
    <t>5-AAA-522-8090-400</t>
  </si>
  <si>
    <t>5-AAA-522-8090-410</t>
  </si>
  <si>
    <t>5-AAA-522-8160-400</t>
  </si>
  <si>
    <t>5-AAA-522-8189-100</t>
  </si>
  <si>
    <t xml:space="preserve">RECYCLING - PERSONAL SERVICES           </t>
  </si>
  <si>
    <t>5-AAA-522-8189-200</t>
  </si>
  <si>
    <t xml:space="preserve">RECYCLING EQUIPMENT                     </t>
  </si>
  <si>
    <t>5-AAA-522-8189-400</t>
  </si>
  <si>
    <t xml:space="preserve">RECYCLING CONTRACTUAL EXPENSE           </t>
  </si>
  <si>
    <t>5-AAA-522-8189-420</t>
  </si>
  <si>
    <t xml:space="preserve">RECYCLE-BANK CREDIT CARD FEES           </t>
  </si>
  <si>
    <t>5-AAA-522-8710-400</t>
  </si>
  <si>
    <t xml:space="preserve">OPEN SPACE CONSERVATION                 </t>
  </si>
  <si>
    <t>5-AAA-522-9010-800</t>
  </si>
  <si>
    <t xml:space="preserve">STATE RETIREMENT                        </t>
  </si>
  <si>
    <t>5-AAA-522-9015-800</t>
  </si>
  <si>
    <t xml:space="preserve">FIRE &amp; POLICE RETRMNT                   </t>
  </si>
  <si>
    <t>5-AAA-522-9030-800</t>
  </si>
  <si>
    <t xml:space="preserve">SOCIAL SECURITY                         </t>
  </si>
  <si>
    <t>5-AAA-522-9040-800</t>
  </si>
  <si>
    <t xml:space="preserve">WORKERS COMP                            </t>
  </si>
  <si>
    <t>5-AAA-522-9050-800</t>
  </si>
  <si>
    <t xml:space="preserve">UNEMPLOYMENT INSURANCE                  </t>
  </si>
  <si>
    <t>5-AAA-522-9055-800</t>
  </si>
  <si>
    <t xml:space="preserve">DISABILITY INSURANCE                    </t>
  </si>
  <si>
    <t>5-AAA-522-9060-800</t>
  </si>
  <si>
    <t xml:space="preserve">MEDICAL INSURANCE                       </t>
  </si>
  <si>
    <t>5-AAA-522-9061-800</t>
  </si>
  <si>
    <t xml:space="preserve">DENTAL INSURANCE                        </t>
  </si>
  <si>
    <t>5-AAA-522-9062-800</t>
  </si>
  <si>
    <t xml:space="preserve">VISION PREMIUMS PAID                    </t>
  </si>
  <si>
    <t>5-AAA-522-9089-800</t>
  </si>
  <si>
    <t xml:space="preserve">EMPLOYEE ASSISTANCE PROG.               </t>
  </si>
  <si>
    <t xml:space="preserve">BANS-PRINCIPLE                          </t>
  </si>
  <si>
    <t xml:space="preserve">OTHER DEBT - PRINCIPAL                  </t>
  </si>
  <si>
    <t xml:space="preserve">OTHER DEBT - INTEREST                   </t>
  </si>
  <si>
    <t>5-BBB-522-1345-400</t>
  </si>
  <si>
    <t xml:space="preserve">PURCHASING CONTRACTUAL                  </t>
  </si>
  <si>
    <t>5-BBB-522-1345-410</t>
  </si>
  <si>
    <t xml:space="preserve">PURCHASING-PLANNING                     </t>
  </si>
  <si>
    <t>5-BBB-522-1345-425</t>
  </si>
  <si>
    <t xml:space="preserve">PURCHASING-ZONING                       </t>
  </si>
  <si>
    <t>5-BBB-522-1345-430</t>
  </si>
  <si>
    <t xml:space="preserve">PURCHASING-BLDG INSP                    </t>
  </si>
  <si>
    <t>5-BBB-522-1345-457</t>
  </si>
  <si>
    <t xml:space="preserve">PURCHASING-HISTORIC PRES                </t>
  </si>
  <si>
    <t>5-BBB-522-1420-400</t>
  </si>
  <si>
    <t xml:space="preserve">ATTORNEY CONTRACTUAL EXP                </t>
  </si>
  <si>
    <t>5-BBB-522-1440-400</t>
  </si>
  <si>
    <t xml:space="preserve">ENGINEER, CONTRACTUAL                   </t>
  </si>
  <si>
    <t xml:space="preserve">CENTRAL COMMUNICATIONS                  </t>
  </si>
  <si>
    <t>5-BBB-522-1650-200</t>
  </si>
  <si>
    <t xml:space="preserve">PUBLIC ACCESS, EQUIPMENT                </t>
  </si>
  <si>
    <t>5-BBB-522-1650-400</t>
  </si>
  <si>
    <t>5-BBB-522-1650-443</t>
  </si>
  <si>
    <t xml:space="preserve">PUBLIC ACCESS TV                        </t>
  </si>
  <si>
    <t>5-BBB-522-1670-400</t>
  </si>
  <si>
    <t xml:space="preserve">CENTRAL PRINTING &amp; MAILIN               </t>
  </si>
  <si>
    <t>5-BBB-522-1670-410</t>
  </si>
  <si>
    <t xml:space="preserve">PRINT/MAIL-PLANNING BD                  </t>
  </si>
  <si>
    <t>5-BBB-522-1670-425</t>
  </si>
  <si>
    <t xml:space="preserve">PRINT/MAIL-ZONING BOARD                 </t>
  </si>
  <si>
    <t>5-BBB-522-1670-430</t>
  </si>
  <si>
    <t xml:space="preserve">PRINT/MAIL-BLDG INSP                    </t>
  </si>
  <si>
    <t>5-BBB-522-1670-445</t>
  </si>
  <si>
    <t xml:space="preserve">PRINT/MAIL-ENCC                         </t>
  </si>
  <si>
    <t>5-BBB-522-1670-457</t>
  </si>
  <si>
    <t xml:space="preserve">PRINT/MAIL-HISTORIC PRES                </t>
  </si>
  <si>
    <t>5-BBB-522-1680-400</t>
  </si>
  <si>
    <t>5-BBB-522-1910-400</t>
  </si>
  <si>
    <t>5-BBB-522-1990-400</t>
  </si>
  <si>
    <t xml:space="preserve">CONTINGENT ACCT                         </t>
  </si>
  <si>
    <t>5-BBB-522-3620-100</t>
  </si>
  <si>
    <t xml:space="preserve">SAFETY INSPECTION PS                    </t>
  </si>
  <si>
    <t>5-BBB-522-3620-200</t>
  </si>
  <si>
    <t xml:space="preserve">SAFETY INSPECTION E                     </t>
  </si>
  <si>
    <t>5-BBB-522-3620-400</t>
  </si>
  <si>
    <t xml:space="preserve">SAFETY INSPECTION CE                    </t>
  </si>
  <si>
    <t>5-BBB-522-3989-400</t>
  </si>
  <si>
    <t xml:space="preserve">OTHER PUBLIC SAFETY-EMERG               </t>
  </si>
  <si>
    <t>5-BBB-522-7110-400</t>
  </si>
  <si>
    <t>5-BBB-522-7110-427</t>
  </si>
  <si>
    <t xml:space="preserve">PARKS-MORIELLO PARK                     </t>
  </si>
  <si>
    <t>5-BBB-522-7180-400</t>
  </si>
  <si>
    <t xml:space="preserve">BIKE/PED COMMITTEE                      </t>
  </si>
  <si>
    <t>5-BBB-522-7520-400</t>
  </si>
  <si>
    <t>5-BBB-522-7989-400</t>
  </si>
  <si>
    <t xml:space="preserve">SHAWANAGUNK REGION BYWAY                </t>
  </si>
  <si>
    <t>5-BBB-522-8010-100</t>
  </si>
  <si>
    <t xml:space="preserve">ZONING PERSONAL SERVICES                </t>
  </si>
  <si>
    <t>5-BBB-522-8010-200</t>
  </si>
  <si>
    <t xml:space="preserve">ZONING EQUIPMENT                        </t>
  </si>
  <si>
    <t>5-BBB-522-8010-400</t>
  </si>
  <si>
    <t xml:space="preserve">ZONING CONTRACTUAL EXPENSE              </t>
  </si>
  <si>
    <t>5-BBB-522-8020-100</t>
  </si>
  <si>
    <t xml:space="preserve">PLANNING PERSONAL SERVICES              </t>
  </si>
  <si>
    <t>5-BBB-522-8020-200</t>
  </si>
  <si>
    <t xml:space="preserve">PLANNING EQUIPMENT                      </t>
  </si>
  <si>
    <t>5-BBB-522-8020-400</t>
  </si>
  <si>
    <t xml:space="preserve">PLANNING CONTRACTUAL EXPENSE            </t>
  </si>
  <si>
    <t>5-BBB-522-8020-430</t>
  </si>
  <si>
    <t xml:space="preserve">PLANNING-ATTORNEY                       </t>
  </si>
  <si>
    <t>5-BBB-522-8020-455</t>
  </si>
  <si>
    <t xml:space="preserve">PLANNING-ENGINEER                       </t>
  </si>
  <si>
    <t>5-BBB-522-8090-400</t>
  </si>
  <si>
    <t xml:space="preserve">ENCC, CONTRACTUAL                       </t>
  </si>
  <si>
    <t>5-BBB-522-8091-400</t>
  </si>
  <si>
    <t>5-BBB-522-8091-410</t>
  </si>
  <si>
    <t>5-BBB-522-8092-400</t>
  </si>
  <si>
    <t xml:space="preserve">GRANTS WRITER                           </t>
  </si>
  <si>
    <t>5-BBB-522-8095-400</t>
  </si>
  <si>
    <t>5-BBB-522-8510-400</t>
  </si>
  <si>
    <t>5-BBB-522-8540-400</t>
  </si>
  <si>
    <t xml:space="preserve">DRAINAGE                                </t>
  </si>
  <si>
    <t>5-BBB-522-9010-800</t>
  </si>
  <si>
    <t>5-BBB-522-9030-800</t>
  </si>
  <si>
    <t>5-BBB-522-9040-800</t>
  </si>
  <si>
    <t xml:space="preserve">WORKER'S COMP                           </t>
  </si>
  <si>
    <t>5-BBB-522-9050-800</t>
  </si>
  <si>
    <t>5-BBB-522-9055-800</t>
  </si>
  <si>
    <t xml:space="preserve">DISABILITY INS.                         </t>
  </si>
  <si>
    <t>5-BBB-522-9060-800</t>
  </si>
  <si>
    <t>5-BBB-522-9061-800</t>
  </si>
  <si>
    <t>5-BBB-522-9730-600</t>
  </si>
  <si>
    <t>5-DAA-522-5010-100</t>
  </si>
  <si>
    <t xml:space="preserve">SUPT OF HIGHWAYS, PS                    </t>
  </si>
  <si>
    <t>5-DAA-522-5010-200</t>
  </si>
  <si>
    <t xml:space="preserve">SUPT OF HIGHWAYS, EQUIP                 </t>
  </si>
  <si>
    <t>5-DAA-522-5010-400</t>
  </si>
  <si>
    <t xml:space="preserve">SUPT OF HIGHWAYS, CE                    </t>
  </si>
  <si>
    <t xml:space="preserve">SNOW REMOVAL PERSONAL SERVICES          </t>
  </si>
  <si>
    <t xml:space="preserve">SNOW REMOVAL EQUIPMENT                  </t>
  </si>
  <si>
    <t>5-DAA-522-9010-800</t>
  </si>
  <si>
    <t>5-DAA-522-9030-800</t>
  </si>
  <si>
    <t>5-DAA-522-9040-800</t>
  </si>
  <si>
    <t xml:space="preserve">WORKERS COMPENSATION                    </t>
  </si>
  <si>
    <t>5-DAA-522-9055-800</t>
  </si>
  <si>
    <t>5-DAA-522-9060-800</t>
  </si>
  <si>
    <t>5-DAA-522-9061-800</t>
  </si>
  <si>
    <t xml:space="preserve">INTERFUND TRANSFERS                     </t>
  </si>
  <si>
    <t>5-DBB-522-1910-400</t>
  </si>
  <si>
    <t>5-DBB-522-3310-100</t>
  </si>
  <si>
    <t xml:space="preserve">TRAFFIC CONTROL, PS                     </t>
  </si>
  <si>
    <t>5-DBB-522-3310-200</t>
  </si>
  <si>
    <t xml:space="preserve">TRAFFIC CONTROL, EQ                     </t>
  </si>
  <si>
    <t>5-DBB-522-3310-400</t>
  </si>
  <si>
    <t xml:space="preserve">TRAFFIC CONTROL, CE                     </t>
  </si>
  <si>
    <t>5-DBB-522-5110-100</t>
  </si>
  <si>
    <t xml:space="preserve">GENERAL REPAIRS PERSONAL SERVICES       </t>
  </si>
  <si>
    <t>5-DBB-522-5110-200</t>
  </si>
  <si>
    <t xml:space="preserve">GENERAL REPAIRS EQUIPMENT               </t>
  </si>
  <si>
    <t>5-DBB-522-5110-400</t>
  </si>
  <si>
    <t xml:space="preserve">GENERAL REPAIRS CONTRACTUAL             </t>
  </si>
  <si>
    <t>5-DBB-522-5112-200</t>
  </si>
  <si>
    <t xml:space="preserve">PERM IMPROVEMENTS, CHIPS                </t>
  </si>
  <si>
    <t>5-DBB-522-5130-100</t>
  </si>
  <si>
    <t xml:space="preserve">MACHINERY PERSONAL SERVICES             </t>
  </si>
  <si>
    <t>5-DBB-522-5130-200</t>
  </si>
  <si>
    <t xml:space="preserve">MACHINERY EQUIPMENT                     </t>
  </si>
  <si>
    <t>5-DBB-522-5130-400</t>
  </si>
  <si>
    <t xml:space="preserve">MACHINERY CONTRACTUAL                   </t>
  </si>
  <si>
    <t>5-DBB-522-5132-400</t>
  </si>
  <si>
    <t xml:space="preserve">GARAGE, CE                              </t>
  </si>
  <si>
    <t>5-DBB-522-5140-100</t>
  </si>
  <si>
    <t xml:space="preserve">MISC.(BRUSH &amp; WEEDS) PS                 </t>
  </si>
  <si>
    <t>5-DBB-522-5140-200</t>
  </si>
  <si>
    <t xml:space="preserve">MISC. (BRUS &amp; WEEDS)                    </t>
  </si>
  <si>
    <t>5-DBB-522-5140-400</t>
  </si>
  <si>
    <t xml:space="preserve">MISC.(BRUSH &amp; WEEDS)                    </t>
  </si>
  <si>
    <t>5-DBB-522-5142-100</t>
  </si>
  <si>
    <t>5-DBB-522-5142-200</t>
  </si>
  <si>
    <t>5-DBB-522-5142-400</t>
  </si>
  <si>
    <t>5-DBB-522-8760-100</t>
  </si>
  <si>
    <t xml:space="preserve">EMERGENCY DISASTER-BLIZZ.               </t>
  </si>
  <si>
    <t>5-DBB-522-8760-400</t>
  </si>
  <si>
    <t xml:space="preserve">EMERGENCY DISASTER-FLOOD                </t>
  </si>
  <si>
    <t>5-DBB-522-8760-410</t>
  </si>
  <si>
    <t>5-DBB-522-9010-800</t>
  </si>
  <si>
    <t>5-DBB-522-9030-800</t>
  </si>
  <si>
    <t>5-DBB-522-9040-800</t>
  </si>
  <si>
    <t>5-DBB-522-9050-800</t>
  </si>
  <si>
    <t>5-DBB-522-9055-800</t>
  </si>
  <si>
    <t>5-DBB-522-9060-800</t>
  </si>
  <si>
    <t>5-DBB-522-9061-800</t>
  </si>
  <si>
    <t>5-DBB-522-9062-800</t>
  </si>
  <si>
    <t>5-DBB-522-9089-800</t>
  </si>
  <si>
    <t>5-DBB-522-9730-600</t>
  </si>
  <si>
    <t xml:space="preserve">ADMINISTRATION                          </t>
  </si>
  <si>
    <t>5-SDA-100-0000-000</t>
  </si>
  <si>
    <t xml:space="preserve">STORM WATER DISTRICT 1 FUND Ligotino    </t>
  </si>
  <si>
    <t>5-SDA-522-8140-100</t>
  </si>
  <si>
    <t xml:space="preserve">STORM WATER DIST 1, PERSONAL SERV.      </t>
  </si>
  <si>
    <t>5-SDA-522-8140-200</t>
  </si>
  <si>
    <t xml:space="preserve">STORM WATER DIST 1, EQUIPMENT           </t>
  </si>
  <si>
    <t>5-SDA-522-8140-400</t>
  </si>
  <si>
    <t xml:space="preserve">STORM WATER DIST 1, CONTRACTUAL         </t>
  </si>
  <si>
    <t>5-SDB-522-8140-100</t>
  </si>
  <si>
    <t xml:space="preserve">STORM WATER DIST 2, PERSONAL SERV       </t>
  </si>
  <si>
    <t>5-SDB-522-8140-200</t>
  </si>
  <si>
    <t xml:space="preserve">STORM WATER DIST 2, EQUIPMENT           </t>
  </si>
  <si>
    <t>5-SDB-522-8140-400</t>
  </si>
  <si>
    <t xml:space="preserve">STORM WATER DIST 2, CONTRACTUAL         </t>
  </si>
  <si>
    <t>5-SDC-522-8140-100</t>
  </si>
  <si>
    <t xml:space="preserve">STORM WATER DIST 3 PERSONAL SERV        </t>
  </si>
  <si>
    <t>5-SDC-522-8140-200</t>
  </si>
  <si>
    <t xml:space="preserve">STORM WATER DIST 3 EQUIPMENT            </t>
  </si>
  <si>
    <t>5-SDC-522-8140-400</t>
  </si>
  <si>
    <t xml:space="preserve">STORM WATER DIST 3 CONTRACTUAL          </t>
  </si>
  <si>
    <t>5-SDD-522-8140-100</t>
  </si>
  <si>
    <t xml:space="preserve">STORM WATER DIST 4 PERSONAL SERV        </t>
  </si>
  <si>
    <t>5-SDD-522-8140-200</t>
  </si>
  <si>
    <t xml:space="preserve">STORM WATER DIST 4 EQUIPMENT            </t>
  </si>
  <si>
    <t>5-SDD-522-8140-400</t>
  </si>
  <si>
    <t xml:space="preserve">STORM WATER DIST 4 CONTRACTUAL          </t>
  </si>
  <si>
    <t>5-SFD-522-3410-400</t>
  </si>
  <si>
    <t xml:space="preserve">FIRE PROTECTION DIST CONTRACTUAL EXP    </t>
  </si>
  <si>
    <t>5-SSA-522-1440-400</t>
  </si>
  <si>
    <t xml:space="preserve">ENGINEERING, CONTRACTUAL EXPENSE        </t>
  </si>
  <si>
    <t>5-SSA-522-1670-400</t>
  </si>
  <si>
    <t xml:space="preserve">SEWER 1-PRINTING-MAILING                </t>
  </si>
  <si>
    <t>5-SSA-522-8110-100</t>
  </si>
  <si>
    <t xml:space="preserve">ADMINISTRATION PS                       </t>
  </si>
  <si>
    <t>5-SSA-522-8110-400</t>
  </si>
  <si>
    <t>5-SSA-522-8120-100</t>
  </si>
  <si>
    <t xml:space="preserve">SEWAGE COLLECTING SYS PS                </t>
  </si>
  <si>
    <t>5-SSA-522-8120-200</t>
  </si>
  <si>
    <t xml:space="preserve">SEWAGE COLLECTING SYS EQUIPMENT         </t>
  </si>
  <si>
    <t>5-SSA-522-8120-400</t>
  </si>
  <si>
    <t xml:space="preserve">SEWAGE COLLECTING SYS CE                </t>
  </si>
  <si>
    <t>5-SSA-522-8130-400</t>
  </si>
  <si>
    <t xml:space="preserve">SEWAGE TREAT &amp; DISP CE                  </t>
  </si>
  <si>
    <t>5-SSA-522-9010-800</t>
  </si>
  <si>
    <t>5-SSA-522-9030-800</t>
  </si>
  <si>
    <t>5-SSA-522-9040-800</t>
  </si>
  <si>
    <t xml:space="preserve">ATTORNEY, CE                            </t>
  </si>
  <si>
    <t xml:space="preserve">ENGINEERING, CE                         </t>
  </si>
  <si>
    <t>5-SSE-522-1670-400</t>
  </si>
  <si>
    <t xml:space="preserve">SEWER 5-PRINTING-MAILING                </t>
  </si>
  <si>
    <t>5-SSE-522-8110-100</t>
  </si>
  <si>
    <t>5-SSE-522-8110-400</t>
  </si>
  <si>
    <t xml:space="preserve">ADMINISTRATION CE                       </t>
  </si>
  <si>
    <t>5-SSE-522-8120-100</t>
  </si>
  <si>
    <t>5-SSE-522-8120-200</t>
  </si>
  <si>
    <t>5-SSE-522-8120-400</t>
  </si>
  <si>
    <t>5-SSE-522-8130-400</t>
  </si>
  <si>
    <t>5-SSE-522-9010-800</t>
  </si>
  <si>
    <t>5-SSE-522-9030-800</t>
  </si>
  <si>
    <t>5-SSE-522-9040-800</t>
  </si>
  <si>
    <t>5-SSF-522-1420-400</t>
  </si>
  <si>
    <t>5-SSF-522-1670-400</t>
  </si>
  <si>
    <t>5-SSF-522-1950-400</t>
  </si>
  <si>
    <t>TAXES &amp; ASSESS ON MUNIC PROP, CONTR EXPN</t>
  </si>
  <si>
    <t>5-SSF-522-8110-100</t>
  </si>
  <si>
    <t>5-SSF-522-8110-400</t>
  </si>
  <si>
    <t>5-SSF-522-8130-100</t>
  </si>
  <si>
    <t>5-SSF-522-8130-200</t>
  </si>
  <si>
    <t>5-SSF-522-8130-400</t>
  </si>
  <si>
    <t>5-SSF-522-9010-800</t>
  </si>
  <si>
    <t>5-SSF-522-9030-800</t>
  </si>
  <si>
    <t>5-SSF-522-9040-800</t>
  </si>
  <si>
    <t>5-SWA-522-1420-400</t>
  </si>
  <si>
    <t>5-SWA-522-1440-400</t>
  </si>
  <si>
    <t>5-SWA-522-1670-400</t>
  </si>
  <si>
    <t xml:space="preserve">WATER 1-PRINTING-MAILING                </t>
  </si>
  <si>
    <t>5-SWA-522-8310-100</t>
  </si>
  <si>
    <t>5-SWA-522-8310-400</t>
  </si>
  <si>
    <t>5-SWA-522-8320-400</t>
  </si>
  <si>
    <t xml:space="preserve">SOURCE SUPPLY/PWR/PUMP CE               </t>
  </si>
  <si>
    <t>5-SWA-522-8340-100</t>
  </si>
  <si>
    <t xml:space="preserve">TRNSMSN &amp; DSTRBTN PS                    </t>
  </si>
  <si>
    <t>5-SWA-522-8340-200</t>
  </si>
  <si>
    <t xml:space="preserve">TRNSMSN &amp; DSTRBTN EQUIPMENT             </t>
  </si>
  <si>
    <t>5-SWA-522-8340-400</t>
  </si>
  <si>
    <t xml:space="preserve">TRNSMSN &amp; DSTRBTN CE                    </t>
  </si>
  <si>
    <t>5-SWA-522-9010-800</t>
  </si>
  <si>
    <t>5-SWA-522-9030-800</t>
  </si>
  <si>
    <t>5-SWA-522-9040-800</t>
  </si>
  <si>
    <t>5-SWB-522-1670-400</t>
  </si>
  <si>
    <t xml:space="preserve">WATER 2-PRINTING-MAILING                </t>
  </si>
  <si>
    <t>5-SWB-522-8310-100</t>
  </si>
  <si>
    <t>5-SWB-522-8310-400</t>
  </si>
  <si>
    <t>5-SWB-522-8320-400</t>
  </si>
  <si>
    <t>5-SWB-522-8340-100</t>
  </si>
  <si>
    <t>5-SWB-522-8340-200</t>
  </si>
  <si>
    <t>5-SWB-522-8340-400</t>
  </si>
  <si>
    <t>5-SWB-522-9010-800</t>
  </si>
  <si>
    <t>5-SWB-522-9030-800</t>
  </si>
  <si>
    <t>5-SWB-522-9040-800</t>
  </si>
  <si>
    <t>5-SWB-522-9730-610</t>
  </si>
  <si>
    <t>5-SWB-522-9730-715</t>
  </si>
  <si>
    <t>5-SWC-522-8310-100</t>
  </si>
  <si>
    <t>5-SWC-522-8310-400</t>
  </si>
  <si>
    <t>5-SWC-522-8320-400</t>
  </si>
  <si>
    <t>5-SWC-522-8340-100</t>
  </si>
  <si>
    <t>5-SWC-522-8340-200</t>
  </si>
  <si>
    <t>5-SWC-522-8340-400</t>
  </si>
  <si>
    <t>5-SWC-522-9010-800</t>
  </si>
  <si>
    <t>5-SWC-522-9030-800</t>
  </si>
  <si>
    <t>5-SWC-522-9040-800</t>
  </si>
  <si>
    <t>5-SWC-522-9730-610</t>
  </si>
  <si>
    <t>5-SWC-522-9730-715</t>
  </si>
  <si>
    <t>5-SWD-522-8310-100</t>
  </si>
  <si>
    <t>5-SWD-522-8310-400</t>
  </si>
  <si>
    <t>5-SWD-522-8320-400</t>
  </si>
  <si>
    <t>5-SWD-522-8340-100</t>
  </si>
  <si>
    <t>5-SWD-522-8340-200</t>
  </si>
  <si>
    <t>5-SWD-522-8340-400</t>
  </si>
  <si>
    <t>5-SWD-522-9010-800</t>
  </si>
  <si>
    <t>5-SWD-522-9030-800</t>
  </si>
  <si>
    <t>5-SWD-522-9040-800</t>
  </si>
  <si>
    <t>5-AAA-980-1001-000</t>
  </si>
  <si>
    <t xml:space="preserve">PROPERTY TAX                            </t>
  </si>
  <si>
    <t>5-AAA-980-1081-000</t>
  </si>
  <si>
    <t xml:space="preserve">PILOT PAYMENTS                          </t>
  </si>
  <si>
    <t>5-AAA-980-1090-000</t>
  </si>
  <si>
    <t xml:space="preserve">INT &amp; PNLTS ON REAL PRPTY               </t>
  </si>
  <si>
    <t>5-AAA-980-1120-000</t>
  </si>
  <si>
    <t xml:space="preserve">NON-PROP TAX DIST BY CNTY-SALES TAX     </t>
  </si>
  <si>
    <t>5-AAA-980-1255-000</t>
  </si>
  <si>
    <t xml:space="preserve">CLERK FEES                              </t>
  </si>
  <si>
    <t>5-AAA-980-1519-000</t>
  </si>
  <si>
    <t xml:space="preserve">POLICE EVENT REVIEW                     </t>
  </si>
  <si>
    <t>5-AAA-980-1520-000</t>
  </si>
  <si>
    <t xml:space="preserve">POLICE FEES                             </t>
  </si>
  <si>
    <t>5-AAA-980-1550-000</t>
  </si>
  <si>
    <t xml:space="preserve">DOG CONTROL FEES                        </t>
  </si>
  <si>
    <t>5-AAA-980-2001-000</t>
  </si>
  <si>
    <t>5-AAA-980-2003-000</t>
  </si>
  <si>
    <t xml:space="preserve">YOUTH BUS TRIP FEES                     </t>
  </si>
  <si>
    <t>5-AAA-980-2004-000</t>
  </si>
  <si>
    <t xml:space="preserve">RECREATION- MORIELLO POOL               </t>
  </si>
  <si>
    <t>5-AAA-980-2006-000</t>
  </si>
  <si>
    <t xml:space="preserve">REC-COMM CTR USAGE FEES                 </t>
  </si>
  <si>
    <t>5-AAA-980-2008-000</t>
  </si>
  <si>
    <t xml:space="preserve">GENERAL REC ACTIVITY FEES               </t>
  </si>
  <si>
    <t>5-AAA-980-2012-000</t>
  </si>
  <si>
    <t xml:space="preserve">RECREATION-CONCESSIONS                  </t>
  </si>
  <si>
    <t>5-AAA-980-2089-000</t>
  </si>
  <si>
    <t xml:space="preserve">OTHER CULTURE &amp; REC INCOME              </t>
  </si>
  <si>
    <t>5-AAA-980-2130-000</t>
  </si>
  <si>
    <t xml:space="preserve">LANDFILL FEES                           </t>
  </si>
  <si>
    <t>5-AAA-980-2401-000</t>
  </si>
  <si>
    <t xml:space="preserve">INTEREST &amp; EARNINGS                     </t>
  </si>
  <si>
    <t>5-AAA-980-2402-000</t>
  </si>
  <si>
    <t>5-AAA-980-2410-000</t>
  </si>
  <si>
    <t xml:space="preserve">LEASE OF PROPERTY                       </t>
  </si>
  <si>
    <t>5-AAA-980-2450-000</t>
  </si>
  <si>
    <t xml:space="preserve">COMMISSIONS                             </t>
  </si>
  <si>
    <t>5-AAA-980-2530-000</t>
  </si>
  <si>
    <t xml:space="preserve">GAMES OF CHANCE FEES                    </t>
  </si>
  <si>
    <t>5-AAA-980-2544-000</t>
  </si>
  <si>
    <t xml:space="preserve">DOG LICENSES                            </t>
  </si>
  <si>
    <t>5-AAA-980-2545-000</t>
  </si>
  <si>
    <t xml:space="preserve">LICENSES, OTHER                         </t>
  </si>
  <si>
    <t>5-AAA-980-2610-000</t>
  </si>
  <si>
    <t xml:space="preserve">FINES &amp; FORFEITED BAIL                  </t>
  </si>
  <si>
    <t>5-AAA-980-2626-000</t>
  </si>
  <si>
    <t xml:space="preserve">FORFEIT CRIME PROCEED RES               </t>
  </si>
  <si>
    <t>5-AAA-980-2650-000</t>
  </si>
  <si>
    <t xml:space="preserve">SALES OF SCRAP, ETC.                    </t>
  </si>
  <si>
    <t>5-AAA-980-2651-000</t>
  </si>
  <si>
    <t>5-AAA-980-2652-000</t>
  </si>
  <si>
    <t xml:space="preserve">COMPOSTING                              </t>
  </si>
  <si>
    <t>5-AAA-980-2655-000</t>
  </si>
  <si>
    <t xml:space="preserve">SALES, OTHER                            </t>
  </si>
  <si>
    <t>5-AAA-980-2665-000</t>
  </si>
  <si>
    <t xml:space="preserve">SALE OF EQUIPMENT                       </t>
  </si>
  <si>
    <t>5-AAA-980-2680-000</t>
  </si>
  <si>
    <t xml:space="preserve">INSURANCE RECOVERIES                    </t>
  </si>
  <si>
    <t>5-AAA-980-2700-000</t>
  </si>
  <si>
    <t>5-AAA-980-2701-000</t>
  </si>
  <si>
    <t xml:space="preserve">REFUND PRIOR YR EXPEND                  </t>
  </si>
  <si>
    <t>5-AAA-980-2705-000</t>
  </si>
  <si>
    <t xml:space="preserve">GIFTS &amp; DONATIONS                       </t>
  </si>
  <si>
    <t>5-AAA-980-2710-000</t>
  </si>
  <si>
    <t xml:space="preserve">OTHER REV.-HOST BENEFIT                 </t>
  </si>
  <si>
    <t>5-AAA-980-2770-000</t>
  </si>
  <si>
    <t>5-AAA-980-2771-000</t>
  </si>
  <si>
    <t xml:space="preserve">DONATIONS - YOUTH CENTER                </t>
  </si>
  <si>
    <t>5-AAA-980-3001-000</t>
  </si>
  <si>
    <t xml:space="preserve">STATE AID/PER CAPITA                    </t>
  </si>
  <si>
    <t>5-AAA-980-3005-000</t>
  </si>
  <si>
    <t xml:space="preserve">MORTGAGE TAX                            </t>
  </si>
  <si>
    <t>5-AAA-980-3589-000</t>
  </si>
  <si>
    <t>5-AAA-980-3597-000</t>
  </si>
  <si>
    <t>5-AAA-980-5031-000</t>
  </si>
  <si>
    <t>5-AAA-980-9997-000</t>
  </si>
  <si>
    <t>5-AAA-980-9998-000</t>
  </si>
  <si>
    <t xml:space="preserve">APPROPRIATED FUND BALANCE               </t>
  </si>
  <si>
    <t>5-BBB-980-1001-000</t>
  </si>
  <si>
    <t xml:space="preserve">REAL PROPERTY TAX                       </t>
  </si>
  <si>
    <t>5-BBB-980-1170-000</t>
  </si>
  <si>
    <t xml:space="preserve">CABLEVISION FRANCHISE                   </t>
  </si>
  <si>
    <t>5-BBB-980-1560-000</t>
  </si>
  <si>
    <t>5-BBB-980-1589-000</t>
  </si>
  <si>
    <t xml:space="preserve">TITLE SEARCH FEES                       </t>
  </si>
  <si>
    <t>5-BBB-980-2089-000</t>
  </si>
  <si>
    <t xml:space="preserve">OTHER CULTURE &amp; REC INCO                </t>
  </si>
  <si>
    <t>5-BBB-980-2110-000</t>
  </si>
  <si>
    <t xml:space="preserve">ZONING FEES                             </t>
  </si>
  <si>
    <t>5-BBB-980-2115-000</t>
  </si>
  <si>
    <t xml:space="preserve">PLANNING BOARD FEES                     </t>
  </si>
  <si>
    <t>5-BBB-980-2189-000</t>
  </si>
  <si>
    <t xml:space="preserve">WETLANDS PROTECTION                     </t>
  </si>
  <si>
    <t>5-BBB-980-2401-000</t>
  </si>
  <si>
    <t>5-BBB-980-2402-000</t>
  </si>
  <si>
    <t xml:space="preserve">MONEY MARKET INTEREST                   </t>
  </si>
  <si>
    <t>5-BBB-980-2555-000</t>
  </si>
  <si>
    <t xml:space="preserve">BLDG &amp; ALTERATION PERMITS               </t>
  </si>
  <si>
    <t>5-BBB-980-2590-000</t>
  </si>
  <si>
    <t xml:space="preserve">SIGN PERMITS                            </t>
  </si>
  <si>
    <t>5-BBB-980-2591-000</t>
  </si>
  <si>
    <t xml:space="preserve">OPERATING PERMITS                       </t>
  </si>
  <si>
    <t>5-BBB-980-2700-000</t>
  </si>
  <si>
    <t>5-BBB-980-2701-000</t>
  </si>
  <si>
    <t>5-BBB-980-2770-000</t>
  </si>
  <si>
    <t xml:space="preserve">UNCLASSIFIED REVENUES                   </t>
  </si>
  <si>
    <t>5-BBB-980-4389-000</t>
  </si>
  <si>
    <t xml:space="preserve">PUBLIC SAFETY, OTHER                    </t>
  </si>
  <si>
    <t>5-BBB-980-5031-000</t>
  </si>
  <si>
    <t>5-BBB-980-9998-000</t>
  </si>
  <si>
    <t>5-DAA-980-1001-000</t>
  </si>
  <si>
    <t>5-DAA-980-2404-000</t>
  </si>
  <si>
    <t>5-DAA-980-2700-000</t>
  </si>
  <si>
    <t>5-DAA-980-9999-000</t>
  </si>
  <si>
    <t>5-DBB-980-1001-000</t>
  </si>
  <si>
    <t>5-DBB-980-2401-000</t>
  </si>
  <si>
    <t>5-DBB-980-2402-000</t>
  </si>
  <si>
    <t xml:space="preserve">INTEREST-MONEY MARKET                   </t>
  </si>
  <si>
    <t>5-DBB-980-2650-000</t>
  </si>
  <si>
    <t>5-DBB-980-2665-000</t>
  </si>
  <si>
    <t xml:space="preserve">SALE OF USED EQUIPMENT                  </t>
  </si>
  <si>
    <t>5-DBB-980-2680-000</t>
  </si>
  <si>
    <t>5-DBB-980-2700-000</t>
  </si>
  <si>
    <t>5-DBB-980-2701-000</t>
  </si>
  <si>
    <t>5-DBB-980-3501-000</t>
  </si>
  <si>
    <t xml:space="preserve">C H I P S                               </t>
  </si>
  <si>
    <t>5-DBB-980-3960-000</t>
  </si>
  <si>
    <t xml:space="preserve">STATE AID-EMER. DIS.ASST.               </t>
  </si>
  <si>
    <t>5-DBB-980-9998-000</t>
  </si>
  <si>
    <t xml:space="preserve">APPROP. EQUIP. RESERVE                  </t>
  </si>
  <si>
    <t>5-DBB-980-9999-000</t>
  </si>
  <si>
    <t>5-SDA-980-1030-000</t>
  </si>
  <si>
    <t xml:space="preserve">SPECIAL ASSESSMENTS                     </t>
  </si>
  <si>
    <t xml:space="preserve">PENALTIES &amp; INST ON RENTS               </t>
  </si>
  <si>
    <t>5-SDA-980-2401-000</t>
  </si>
  <si>
    <t>5-SDB-980-1030-000</t>
  </si>
  <si>
    <t>5-SDB-980-2401-000</t>
  </si>
  <si>
    <t>5-SDC-980-1030-000</t>
  </si>
  <si>
    <t>5-SDC-980-2401-000</t>
  </si>
  <si>
    <t>5-SDD-980-1030-000</t>
  </si>
  <si>
    <t>5-SDD-980-2401-000</t>
  </si>
  <si>
    <t>5-SFD-980-1001-000</t>
  </si>
  <si>
    <t>5-SFD-980-2401-000</t>
  </si>
  <si>
    <t>5-SFD-980-9998-000</t>
  </si>
  <si>
    <t>5-SSA-980-2120-000</t>
  </si>
  <si>
    <t xml:space="preserve">SEWER RENTS                             </t>
  </si>
  <si>
    <t>5-SSA-980-2123-000</t>
  </si>
  <si>
    <t xml:space="preserve">WOODLAND POND                           </t>
  </si>
  <si>
    <t>5-SSA-980-2128-000</t>
  </si>
  <si>
    <t>5-SSA-980-2401-000</t>
  </si>
  <si>
    <t>5-SSE-980-1030-000</t>
  </si>
  <si>
    <t>5-SSE-980-2120-000</t>
  </si>
  <si>
    <t>5-SSE-980-2128-000</t>
  </si>
  <si>
    <t>5-SSE-980-2401-000</t>
  </si>
  <si>
    <t>5-SSF-980-1030-000</t>
  </si>
  <si>
    <t>5-SSF-980-2120-000</t>
  </si>
  <si>
    <t>5-SSF-980-2128-000</t>
  </si>
  <si>
    <t>5-SSF-980-2401-000</t>
  </si>
  <si>
    <t>5-SSF-980-2665-000</t>
  </si>
  <si>
    <t>5-SSF-980-2701-000</t>
  </si>
  <si>
    <t>5-SWA-980-2140-000</t>
  </si>
  <si>
    <t>5-SWA-980-2148-000</t>
  </si>
  <si>
    <t>5-SWA-980-2401-000</t>
  </si>
  <si>
    <t>5-SWA-980-2500-000</t>
  </si>
  <si>
    <t>5-SWB-980-1030-000</t>
  </si>
  <si>
    <t>5-SWB-980-2140-000</t>
  </si>
  <si>
    <t>5-SWB-980-2148-000</t>
  </si>
  <si>
    <t>5-SWB-980-2401-000</t>
  </si>
  <si>
    <t>5-SWC-980-1030-000</t>
  </si>
  <si>
    <t>5-SWC-980-2140-000</t>
  </si>
  <si>
    <t>5-SWC-980-2148-000</t>
  </si>
  <si>
    <t>5-SWC-980-2401-000</t>
  </si>
  <si>
    <t>5-SWD-980-2140-000</t>
  </si>
  <si>
    <t>5-SWD-980-2148-000</t>
  </si>
  <si>
    <t>5-SWD-980-2401-000</t>
  </si>
  <si>
    <t>ACCOUNT NUMBER</t>
  </si>
  <si>
    <t>ACCOUNT DESCRIPTION</t>
  </si>
  <si>
    <t>SUBTOTAL</t>
  </si>
  <si>
    <t>5-LLL-522-7410-400</t>
  </si>
  <si>
    <t>A FUND GRAND TOTAL</t>
  </si>
  <si>
    <t>B FUND GRAND TOTAL</t>
  </si>
  <si>
    <t>DA FUND GRAND TOTAL</t>
  </si>
  <si>
    <t>DB FUND GRAND TOTAL</t>
  </si>
  <si>
    <t>LLL FUND GRAND TOTAL</t>
  </si>
  <si>
    <t>SDA FUND GRAND TOTAL</t>
  </si>
  <si>
    <t>SDB FUND GRAND TOTAL</t>
  </si>
  <si>
    <t>SDC FUND GRAND TOATL</t>
  </si>
  <si>
    <t>SDD FUND GRAND TOTAL</t>
  </si>
  <si>
    <t>SFD FUND GRAND TOTAL</t>
  </si>
  <si>
    <t>SAA FUND GRAND TOTAL</t>
  </si>
  <si>
    <t>SSE FUND GRAND TOTAL</t>
  </si>
  <si>
    <t>SSF FUND GRAND TOTAL</t>
  </si>
  <si>
    <t>(WATER 1 FUND)</t>
  </si>
  <si>
    <t>SWA FUND GRAND TOTAL</t>
  </si>
  <si>
    <t>(WATER 2 FUND)</t>
  </si>
  <si>
    <t>(WATER 4 FUND)</t>
  </si>
  <si>
    <t>SWB FUND GRAND TOTAL</t>
  </si>
  <si>
    <t>SWC FUND GRAND TOTAL</t>
  </si>
  <si>
    <t>SWD FUND GRAND TOTAL</t>
  </si>
  <si>
    <t>(SPECIAL FIRE DISTRICT FUND)</t>
  </si>
  <si>
    <t>(LIBRARY FUND)</t>
  </si>
  <si>
    <t>(GENERAL FUND)</t>
  </si>
  <si>
    <t>(TOWN OUTSIDE VILLAGE FUND)</t>
  </si>
  <si>
    <t>(HIGHWAY - TOWN WIDE FUND)</t>
  </si>
  <si>
    <t>(HIGHWAY - PART TOWN FUND)</t>
  </si>
  <si>
    <t>(STORM WATER DISTRICT 1 FUND)</t>
  </si>
  <si>
    <t>(STORM WATER DISTRICT 2 FUND)</t>
  </si>
  <si>
    <t>(STORM WATER DISTRICT 3 FUND)</t>
  </si>
  <si>
    <t>(STORM WATER DISTRICT 4 FUND)</t>
  </si>
  <si>
    <t>SDC FUND GRAND TOTAL</t>
  </si>
  <si>
    <t>SSA FUND GRAND TOTAL</t>
  </si>
  <si>
    <t>5-DAA-980-2700-100</t>
  </si>
  <si>
    <t>5-DBB-980-2700-100</t>
  </si>
  <si>
    <t>FUND</t>
  </si>
  <si>
    <t>CODE</t>
  </si>
  <si>
    <t>APPROPRIATIONS &amp; PROVISIONS FOR OTHER USES</t>
  </si>
  <si>
    <t>LESS ESTIMATED REVENUES</t>
  </si>
  <si>
    <t>LESS UNEXPENDED BALANCE</t>
  </si>
  <si>
    <t>AMOUNT TO BE RAISED BY TAX</t>
  </si>
  <si>
    <t>A</t>
  </si>
  <si>
    <t>GENERAL</t>
  </si>
  <si>
    <t>B</t>
  </si>
  <si>
    <t>GENERAL - OUTSIDE VILLAGE</t>
  </si>
  <si>
    <t>DA</t>
  </si>
  <si>
    <t>HIGHWAY - TOWNWIDE</t>
  </si>
  <si>
    <t>DB</t>
  </si>
  <si>
    <t>HIGHWAY - OUTSIDE VILLAGE</t>
  </si>
  <si>
    <t>CD</t>
  </si>
  <si>
    <t>COMMUNITY DEVELOPMENT</t>
  </si>
  <si>
    <t>CF</t>
  </si>
  <si>
    <t>FEDERAL REVENUE SHARING</t>
  </si>
  <si>
    <t>V</t>
  </si>
  <si>
    <t>DEBT SERVICE FUND</t>
  </si>
  <si>
    <t>TOTALS</t>
  </si>
  <si>
    <t>S</t>
  </si>
  <si>
    <t>SPECIAL DISTRICTS:</t>
  </si>
  <si>
    <t>(LIST EACH SEPARATELY)</t>
  </si>
  <si>
    <t>SWA</t>
  </si>
  <si>
    <t>WATER DISTRICT #1</t>
  </si>
  <si>
    <t>SWB</t>
  </si>
  <si>
    <t>WATER DISTRICT #2</t>
  </si>
  <si>
    <t>SWC</t>
  </si>
  <si>
    <t>WATER DISTRICT #3</t>
  </si>
  <si>
    <t>SWD</t>
  </si>
  <si>
    <t>WATER DISTRICT #4</t>
  </si>
  <si>
    <t>SSA</t>
  </si>
  <si>
    <t>SEWER DISTRICT #1</t>
  </si>
  <si>
    <t>SSE</t>
  </si>
  <si>
    <t>SEWER DISTRICT #5</t>
  </si>
  <si>
    <t>SSF</t>
  </si>
  <si>
    <t>SEWER DISTRICT #6</t>
  </si>
  <si>
    <t>SFD</t>
  </si>
  <si>
    <t>SPECIAL FIRE</t>
  </si>
  <si>
    <t>SDA</t>
  </si>
  <si>
    <t>STORM WATER DIST #1</t>
  </si>
  <si>
    <t>SDB</t>
  </si>
  <si>
    <t>STORM WATER DIST #2</t>
  </si>
  <si>
    <t>SDC</t>
  </si>
  <si>
    <t>STORM WATER DIST #3</t>
  </si>
  <si>
    <t>SDD</t>
  </si>
  <si>
    <t>STORM WATER DIST #4</t>
  </si>
  <si>
    <t>L</t>
  </si>
  <si>
    <t>PUBLIC LIBRARY FUND</t>
  </si>
  <si>
    <t>**</t>
  </si>
  <si>
    <t>GRAND TOTALS</t>
  </si>
  <si>
    <t>Elected</t>
  </si>
  <si>
    <t>Salary</t>
  </si>
  <si>
    <t>Supervisor</t>
  </si>
  <si>
    <t>Highway Superintendent</t>
  </si>
  <si>
    <t>RECYCLING &amp; REUSE CTR</t>
  </si>
  <si>
    <t>5-BBB-522-1620-400</t>
  </si>
  <si>
    <t>5-LLL-980-1001-000</t>
  </si>
  <si>
    <t>REAL PROPERTY TAX</t>
  </si>
  <si>
    <t>** As per referendum of library vote annual payment</t>
  </si>
  <si>
    <t>(WATER 3 FUND)</t>
  </si>
  <si>
    <t>5-AAA-980-3575-000</t>
  </si>
  <si>
    <t>POLICE STATE GRANTS (PTS, CHILD SFTY)</t>
  </si>
  <si>
    <t xml:space="preserve">RECREATION - MORIELLO POOL CE            </t>
  </si>
  <si>
    <t>5-AAA-522-7190-400</t>
  </si>
  <si>
    <t>DOG PARK-CONTRACT EXP</t>
  </si>
  <si>
    <t>INTERFUND TRANSFER</t>
  </si>
  <si>
    <t>WETLANDS PROTECTION, C.E</t>
  </si>
  <si>
    <t>5-BBB-980-2389-000</t>
  </si>
  <si>
    <t>HOME &amp; COMM/OTHER GOVTS</t>
  </si>
  <si>
    <t xml:space="preserve">RECREATION - CLEARWATER - EQUIPMENT      </t>
  </si>
  <si>
    <t xml:space="preserve">SNOW REMOVAL C.E. </t>
  </si>
  <si>
    <t>5-AAA-980-2700-100</t>
  </si>
  <si>
    <t>5-AAA-980-2700-200</t>
  </si>
  <si>
    <t>5-AAA-980-2700-300</t>
  </si>
  <si>
    <t>VISION INSURANCE CONTRIBUTION</t>
  </si>
  <si>
    <t>OTHER UNCLASSIFIED REVENUES</t>
  </si>
  <si>
    <t>5-AAA-980-2770-100</t>
  </si>
  <si>
    <t>5-BBB-980-2700-001</t>
  </si>
  <si>
    <t>5-DBB-980-2700-200</t>
  </si>
  <si>
    <t>5-SWA-980-2141-000</t>
  </si>
  <si>
    <t>WOODLAND POND WATER RENT</t>
  </si>
  <si>
    <t>5-AAA-522-1620-410</t>
  </si>
  <si>
    <t>BUILDINGS-C.E. TOWN HALL MOVE</t>
  </si>
  <si>
    <t xml:space="preserve">CENTRAL COMMUNICATIONS-C.E.    </t>
  </si>
  <si>
    <t xml:space="preserve">CENTRAL PRINTING &amp; MAILING-C.E.     </t>
  </si>
  <si>
    <t xml:space="preserve">CENTRAL DATA PROCESSING-C.E.   </t>
  </si>
  <si>
    <t xml:space="preserve">POLICE- PERSONAL SERVICES   </t>
  </si>
  <si>
    <t xml:space="preserve">POLICE-EQUIPMENT           </t>
  </si>
  <si>
    <t xml:space="preserve">POLICE-CONTRACTUAL EXP.    </t>
  </si>
  <si>
    <t xml:space="preserve">POLICE C.E.- RESTRICTED USE </t>
  </si>
  <si>
    <t xml:space="preserve">CONTROL OF DOGS-C.E.     </t>
  </si>
  <si>
    <t xml:space="preserve">EMERGENCY PREPAREDNESS -P.S. </t>
  </si>
  <si>
    <t>VETERANS SERVICES-C.E.</t>
  </si>
  <si>
    <t>PRGRMS FOR AGING-C.E.</t>
  </si>
  <si>
    <t>RECREATION ADMIN - C.E.</t>
  </si>
  <si>
    <t>RECREATION-CLEARWATER-C.E.</t>
  </si>
  <si>
    <t>BIKE/PED COMMITTEE - C.E.</t>
  </si>
  <si>
    <t>YOUTH PROGRAM-C.E.</t>
  </si>
  <si>
    <t>ENVIRONMENTAL CON COMM-C.E.</t>
  </si>
  <si>
    <t>REFUSE &amp; GARBAGE-C.E.</t>
  </si>
  <si>
    <t xml:space="preserve">BANS-INTEREST                  </t>
  </si>
  <si>
    <t>INDPNT AUDIT/ACCTNG-C.E.</t>
  </si>
  <si>
    <t xml:space="preserve">HIST PRES COMM-C.E.                          </t>
  </si>
  <si>
    <t>COMMUNITY BEAUTIFICATION-C.E.</t>
  </si>
  <si>
    <t xml:space="preserve">BANS - INTEREST                              </t>
  </si>
  <si>
    <t xml:space="preserve">BANS-INTEREST            </t>
  </si>
  <si>
    <t xml:space="preserve">SERIAL BONDS - INTEREST                    </t>
  </si>
  <si>
    <t xml:space="preserve">SERIAL BONDS - PRINCIPAL                    </t>
  </si>
  <si>
    <t xml:space="preserve">BANS - INTEREST                           </t>
  </si>
  <si>
    <t xml:space="preserve">BANS - INTEREST                         </t>
  </si>
  <si>
    <t>RECORDS MANAGEMENT - C.E.</t>
  </si>
  <si>
    <t xml:space="preserve">BOARD OF ETHICS-C.E. </t>
  </si>
  <si>
    <t>SUMMER REC - C.E. (summer camp)</t>
  </si>
  <si>
    <t xml:space="preserve">CENTRAL DATA-C.E.                            </t>
  </si>
  <si>
    <t>DISABILITY-EMPLOYEE CONTRIBUTIONS</t>
  </si>
  <si>
    <t xml:space="preserve">INTEREST MONEY MARKET                   </t>
  </si>
  <si>
    <t xml:space="preserve">SEWER 6-PRINTING-MAILING                </t>
  </si>
  <si>
    <t>Councilperson (3)</t>
  </si>
  <si>
    <t>Deputy Supervisor</t>
  </si>
  <si>
    <t>Town Justice (2)</t>
  </si>
  <si>
    <t>Town Clerk/Tax Collector</t>
  </si>
  <si>
    <t>5-BBB-980-1540-000</t>
  </si>
  <si>
    <t>ATTORNEY-IGA FOR DEP WATER</t>
  </si>
  <si>
    <t>5-AAA-522-1420-410</t>
  </si>
  <si>
    <t>5-AAA-522-1440-410</t>
  </si>
  <si>
    <t>ENGINEER-DEP WATER SYSTEM</t>
  </si>
  <si>
    <t>Appointed</t>
  </si>
  <si>
    <t>Recreation Director</t>
  </si>
  <si>
    <t>STORM WATER DISTRICT 2 FUND Lent</t>
  </si>
  <si>
    <t>5-SDB-100-0000-000</t>
  </si>
  <si>
    <t>5-SDC-100-0000-000</t>
  </si>
  <si>
    <t>STORM WATER DISTRICT 3 FUND Rappa</t>
  </si>
  <si>
    <t>5-SDD-100-0000-000</t>
  </si>
  <si>
    <t>STORM WATER DISTRICT 4 FUND Black Creek</t>
  </si>
  <si>
    <t xml:space="preserve">SEWAGE TREAT &amp; DISP-P.S.               </t>
  </si>
  <si>
    <t xml:space="preserve">SEWAGE TREAT &amp; DISP-EQUIPMENT  </t>
  </si>
  <si>
    <t xml:space="preserve">(SEWER 6 FUND)             </t>
  </si>
  <si>
    <t>Records Management Officer</t>
  </si>
  <si>
    <t>Registrar of Vital Statistics</t>
  </si>
  <si>
    <t>Included in Town Clerk line</t>
  </si>
  <si>
    <t>Confidential Secretary</t>
  </si>
  <si>
    <t>Dog Control Officer</t>
  </si>
  <si>
    <t>Youth Center Coordinator</t>
  </si>
  <si>
    <t>Building &amp; Grounds/Water &amp; Sewer Supervisor</t>
  </si>
  <si>
    <t xml:space="preserve">(SEWER 1 FUND)                   </t>
  </si>
  <si>
    <t xml:space="preserve">(SEWER 5 FUND)              </t>
  </si>
  <si>
    <r>
      <t xml:space="preserve">SUPERVISOR PERSONAL SERVICES  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</t>
    </r>
  </si>
  <si>
    <r>
      <t xml:space="preserve">BUILDINGS PERSONAL SERVICES  </t>
    </r>
    <r>
      <rPr>
        <b/>
        <sz val="8"/>
        <rFont val="Arial"/>
        <family val="2"/>
      </rPr>
      <t xml:space="preserve">   </t>
    </r>
    <r>
      <rPr>
        <sz val="8"/>
        <rFont val="Arial"/>
        <family val="2"/>
      </rPr>
      <t xml:space="preserve">       </t>
    </r>
  </si>
  <si>
    <t xml:space="preserve">AMBULANCE-C.E.           </t>
  </si>
  <si>
    <r>
      <t xml:space="preserve">BANS-PRINCIPLE     </t>
    </r>
    <r>
      <rPr>
        <sz val="8"/>
        <rFont val="Arial"/>
        <family val="2"/>
      </rPr>
      <t xml:space="preserve">              </t>
    </r>
  </si>
  <si>
    <r>
      <t xml:space="preserve">FAMILY  </t>
    </r>
    <r>
      <rPr>
        <b/>
        <sz val="8"/>
        <rFont val="Arial"/>
        <family val="2"/>
      </rPr>
      <t xml:space="preserve">  </t>
    </r>
    <r>
      <rPr>
        <sz val="8"/>
        <rFont val="Arial"/>
        <family val="2"/>
      </rPr>
      <t xml:space="preserve">                            </t>
    </r>
  </si>
  <si>
    <t>5-BBB-522-9901-900</t>
  </si>
  <si>
    <t>5-DBB-522-1420-400</t>
  </si>
  <si>
    <t>ATTORNEY-C.E.</t>
  </si>
  <si>
    <r>
      <t xml:space="preserve">LIBRARY CONTRACTUAL EXPENSE   </t>
    </r>
    <r>
      <rPr>
        <sz val="8"/>
        <rFont val="Arial"/>
        <family val="2"/>
      </rPr>
      <t xml:space="preserve">       </t>
    </r>
  </si>
  <si>
    <t>5-DBB-980-2590-000</t>
  </si>
  <si>
    <t>PERMITS, OTHER</t>
  </si>
  <si>
    <t>5-DBB-980-2700-300</t>
  </si>
  <si>
    <t>5-SFD-980-2701-000</t>
  </si>
  <si>
    <t>REFUND PRIOR YR EXPEND</t>
  </si>
  <si>
    <t>5-AAA-962-0000-000</t>
  </si>
  <si>
    <t>BUDGETARY PROVISIONS FOR OTHER USES</t>
  </si>
  <si>
    <t>5-AAA-522-7110-470</t>
  </si>
  <si>
    <t>RAIL TRAIL - GRANT</t>
  </si>
  <si>
    <t>5-SWA-522-9901-901</t>
  </si>
  <si>
    <t>5-SWB-522-9901-901</t>
  </si>
  <si>
    <t>5-SWC-522-9901-901</t>
  </si>
  <si>
    <t>5-BBB-962-0000-000</t>
  </si>
  <si>
    <t>5-DBB-962-0000-000</t>
  </si>
  <si>
    <t>5-DBB-522-1440-400</t>
  </si>
  <si>
    <t>ENGINEER-C.E.</t>
  </si>
  <si>
    <t>5-DBB-980-2770-000</t>
  </si>
  <si>
    <t>MISCELLANEOUS REVENUES</t>
  </si>
  <si>
    <t>Community Education Coordinator</t>
  </si>
  <si>
    <t xml:space="preserve">SEWAGE TREAT &amp; DISP CE    </t>
  </si>
  <si>
    <t xml:space="preserve">STATE RETIREMENT      </t>
  </si>
  <si>
    <t xml:space="preserve">SEWAGE TREAT &amp; DISP CE  </t>
  </si>
  <si>
    <t xml:space="preserve">SOURCE SUPPLY/PWR/PUMP CE  </t>
  </si>
  <si>
    <t xml:space="preserve">STATE RETIREMENT   </t>
  </si>
  <si>
    <t xml:space="preserve">SOURCE SUPPLY/PWR/PUMP CE    </t>
  </si>
  <si>
    <t xml:space="preserve">SOURCE SUPPLY/PWR/PUMP CE      </t>
  </si>
  <si>
    <t xml:space="preserve">SEWER RENTS       </t>
  </si>
  <si>
    <t xml:space="preserve">METERED SALES         </t>
  </si>
  <si>
    <t xml:space="preserve">METERED SALES           </t>
  </si>
  <si>
    <t xml:space="preserve">METERED SALES        </t>
  </si>
  <si>
    <t>5-AAA-522-3122-290</t>
  </si>
  <si>
    <t>PD-VEST GRANT</t>
  </si>
  <si>
    <t>5-AAA-522-4050-100</t>
  </si>
  <si>
    <t>PUBLIC HEALTH, OTHER-P.S.</t>
  </si>
  <si>
    <t>5-AAA-522-4050-200</t>
  </si>
  <si>
    <t>PUBLIC HEALTH, OTHER-EQUIP</t>
  </si>
  <si>
    <t>5-AAA-522-4050-400</t>
  </si>
  <si>
    <t>PUBLIC HEALTH, OTHER-C.E.</t>
  </si>
  <si>
    <t xml:space="preserve">RECREATION ADMIN -P.S.   </t>
  </si>
  <si>
    <t xml:space="preserve">MEDICAL INSURANCE  </t>
  </si>
  <si>
    <t>5-BBB-522-8090-420</t>
  </si>
  <si>
    <t>D.E.C.VEHICLE CHARGING STATION REIMB</t>
  </si>
  <si>
    <t xml:space="preserve">METERED SALES      </t>
  </si>
  <si>
    <t>5-DAA-980-2700-200</t>
  </si>
  <si>
    <t>DISABILITY-EMPLOYEE PREM DED</t>
  </si>
  <si>
    <t xml:space="preserve">PRINT/MAIL-COMMUNITY EDUCATOR                     </t>
  </si>
  <si>
    <t>5-SWA-522-9730-610</t>
  </si>
  <si>
    <t>5-SWA-522-9730-715</t>
  </si>
  <si>
    <t>5-SWA-980-1030-000</t>
  </si>
  <si>
    <t>LESS APPROPRIATED  RESERVES</t>
  </si>
  <si>
    <t xml:space="preserve">APPROP RESERVES          </t>
  </si>
  <si>
    <t xml:space="preserve">SUBTOTAL    </t>
  </si>
  <si>
    <t xml:space="preserve">STATE AID - GRANT </t>
  </si>
  <si>
    <t>MED. INS. PREMIUM CONTRIB.</t>
  </si>
  <si>
    <t>DENTAL INS. PREMIUM CONTRIB</t>
  </si>
  <si>
    <t>5-AAA-980-4960-000</t>
  </si>
  <si>
    <t>FED AID, EMERG DISASTER ASSIST</t>
  </si>
  <si>
    <t>SIMPLIFIED SITE PLAN FEES</t>
  </si>
  <si>
    <t>MED INS PREMIUM CONTRIB</t>
  </si>
  <si>
    <t>DENTAL INS PREMIUM CONTRIB</t>
  </si>
  <si>
    <t>5-DAA-980-4960-000</t>
  </si>
  <si>
    <t>5-DAA-980-2700-300</t>
  </si>
  <si>
    <t>VISION INS PREMIUM CONTRIB</t>
  </si>
  <si>
    <t>DISABILITY-EMPLOYEE PREMIUM DED</t>
  </si>
  <si>
    <t xml:space="preserve">PURCHASING-COMM ED                     </t>
  </si>
  <si>
    <t>5-SSF-962-0000-000</t>
  </si>
  <si>
    <t>BUDGETARY PROVISION FOR OTHER USES</t>
  </si>
  <si>
    <t>5-SWC-962-0000-000</t>
  </si>
  <si>
    <t>5-SWD-962-0000-000</t>
  </si>
  <si>
    <t>5-AAA-980-2715-000</t>
  </si>
  <si>
    <t>PROCEEDS OF SEIZED &amp; UNCLAIMED PROP</t>
  </si>
  <si>
    <t>HENRY W DUBOIS BIKE/PED PATHWAYS</t>
  </si>
  <si>
    <t>GREENHSE GAS EMISSNS ACCTG &amp; RPTG</t>
  </si>
  <si>
    <t>5-BBB-522-9062-800</t>
  </si>
  <si>
    <t>VISION INSURANCE</t>
  </si>
  <si>
    <t>5-DAA-522-9062-800</t>
  </si>
  <si>
    <t>5-BBB-980-2700-002</t>
  </si>
  <si>
    <t>5-BBB-980-2700-300</t>
  </si>
  <si>
    <t>DISABILITY-EMPLOYEE PREMIUMS DEDUCTED</t>
  </si>
  <si>
    <t>5-DBB-522-9901-900</t>
  </si>
  <si>
    <t xml:space="preserve">TRANSFER TO OTHER FUND      </t>
  </si>
  <si>
    <t>Comptroller</t>
  </si>
  <si>
    <t>5-SSA-980-2701-000</t>
  </si>
  <si>
    <t>REFUND PRIOR YR EXP</t>
  </si>
  <si>
    <t>5-SWA-980-2701-000</t>
  </si>
  <si>
    <t>5-AAA-522-1950-400</t>
  </si>
  <si>
    <t>5-DBB-522-1990-400</t>
  </si>
  <si>
    <t xml:space="preserve">CONTINGENCY                   </t>
  </si>
  <si>
    <t>COMPREHENSIVE PLAN STUDY FOR S.  PUTT CORNERS ROAD-GATEWAY REZONING</t>
  </si>
  <si>
    <t>OIL SPILL VILLAGE PARKING LOT</t>
  </si>
  <si>
    <t>5-AAA-980-2010-000</t>
  </si>
  <si>
    <t xml:space="preserve">YOUTH - SPECIAL EVENTS                      </t>
  </si>
  <si>
    <t>COPY &amp; FEES-OTHER UNCLASSIFIED</t>
  </si>
  <si>
    <t>STATE GRANT-CLIMATE SMART</t>
  </si>
  <si>
    <t>SAFETY &amp; FIRE INSPECTIONS</t>
  </si>
  <si>
    <t>BUILDINGS &amp; GROUNDS-C.E. TRAILER RENT</t>
  </si>
  <si>
    <t>5-AAA-980-2009-000</t>
  </si>
  <si>
    <t xml:space="preserve">YOUTH - G.A.M.E.S.                      </t>
  </si>
  <si>
    <t>5-SSA-980-2500-000</t>
  </si>
  <si>
    <t>SEWER 1 METER FEE</t>
  </si>
  <si>
    <t>5-SSE-980-2500-000</t>
  </si>
  <si>
    <t xml:space="preserve">SEWER 5 METER FEE  </t>
  </si>
  <si>
    <t>5-SSE-980-2701-000</t>
  </si>
  <si>
    <t>5-SSF-980-2500-000</t>
  </si>
  <si>
    <t xml:space="preserve">SEWER 6 METER FEE  </t>
  </si>
  <si>
    <t xml:space="preserve">WATER 1 METER FEE                 </t>
  </si>
  <si>
    <t>5-SWB-980-2500-000</t>
  </si>
  <si>
    <t xml:space="preserve">WATER 2 METER FEE                 </t>
  </si>
  <si>
    <t>5-SWB-980-2701-000</t>
  </si>
  <si>
    <t>5-SWC-980-2500-000</t>
  </si>
  <si>
    <t xml:space="preserve">WATER 3 METER FEE                 </t>
  </si>
  <si>
    <t>5-SWC-980-2701-000</t>
  </si>
  <si>
    <t>5-SWD-980-2500-000</t>
  </si>
  <si>
    <t xml:space="preserve">WATER 4 METER FEE                 </t>
  </si>
  <si>
    <t>5-SWD-980-2701-000</t>
  </si>
  <si>
    <t xml:space="preserve">RECREATION - MORIELLO POOL, PS          </t>
  </si>
  <si>
    <t>RECREATION - MORIELLO POOL- EQUIP</t>
  </si>
  <si>
    <t xml:space="preserve">RECREATION-COMMUNITY CTR EQUIP               </t>
  </si>
  <si>
    <t>5-AAA-522-9720-700</t>
  </si>
  <si>
    <t>5-AAA-522-9720-600</t>
  </si>
  <si>
    <t>5-AAA-522-9730-600</t>
  </si>
  <si>
    <t>5-AAA-522-9730-700</t>
  </si>
  <si>
    <t>5-AAA-522-9789-600</t>
  </si>
  <si>
    <t>5-AAA-522-9789-700</t>
  </si>
  <si>
    <t>5-AAA-522-9901-900</t>
  </si>
  <si>
    <t>5-BBB-522-9730-700</t>
  </si>
  <si>
    <t>5-DBB-522-9730-700</t>
  </si>
  <si>
    <t>5-SSE-522-9710-600</t>
  </si>
  <si>
    <t>5-SSE-522-9710-700</t>
  </si>
  <si>
    <t>5-SSF-522-9730-600</t>
  </si>
  <si>
    <t>5-SSF-522-9730-700</t>
  </si>
  <si>
    <t>STAT INSTLLMT BOND PRIN-</t>
  </si>
  <si>
    <t>STAT INSTLMT BOND INT-</t>
  </si>
  <si>
    <t>5-SSE-522-1440-400</t>
  </si>
  <si>
    <t>5-SSF-522-1440-400</t>
  </si>
  <si>
    <t>5-AAA-980-2750-000</t>
  </si>
  <si>
    <t>AIM-RELATED PAYMENTS</t>
  </si>
  <si>
    <t>5-AAA-980-3089-000</t>
  </si>
  <si>
    <t>OTHER ECONOMIC DEVELOPMENT</t>
  </si>
  <si>
    <t>5-DAA-980-2801-000</t>
  </si>
  <si>
    <t>INTERFUND REVENUES</t>
  </si>
  <si>
    <t>5-DBB-980-2801-000</t>
  </si>
  <si>
    <t>5-SSA-980-3989-000</t>
  </si>
  <si>
    <t>STATE AID-EFC</t>
  </si>
  <si>
    <t>5-SSE-980-3989-000</t>
  </si>
  <si>
    <t>5-SSF-980-3989-000</t>
  </si>
  <si>
    <t>5-SWA-980-9998-000</t>
  </si>
  <si>
    <t>APPROPRIATED FUND BALANCE</t>
  </si>
  <si>
    <t>5-SWB-962-0000-000</t>
  </si>
  <si>
    <t>5-AAA-522-8090-100</t>
  </si>
  <si>
    <t>ENVIRONMENTAL CONTROL-CPP, PS</t>
  </si>
  <si>
    <t>5-BBB-522-8090-100</t>
  </si>
  <si>
    <t xml:space="preserve">ENCC, PERSONAL SERVICES                   </t>
  </si>
  <si>
    <t>5-AAA-522-8090-420</t>
  </si>
  <si>
    <t>ENVIRONMENTAL CONTROL-CPP, C.E.</t>
  </si>
  <si>
    <t>5-AAA-980-3389-000</t>
  </si>
  <si>
    <t>STATE AID-PUBLIC SAFETY</t>
  </si>
  <si>
    <t>5-AAA-980-4089-000</t>
  </si>
  <si>
    <t>FEDERAL AID-OTHER</t>
  </si>
  <si>
    <t>5-BBB-980-2592-000</t>
  </si>
  <si>
    <t>STEEP SLOPES PROTECTION FEES</t>
  </si>
  <si>
    <t>5-DBB-522-5132-200</t>
  </si>
  <si>
    <t>5-SWD-980-1030-000</t>
  </si>
  <si>
    <t>Recreation Aide-Moriello Pool</t>
  </si>
  <si>
    <t>Recreation Attendant-Moriello Pool</t>
  </si>
  <si>
    <t xml:space="preserve">GARAGE, EQUIPMENT                              </t>
  </si>
  <si>
    <t>5-AAA-980-1189-000</t>
  </si>
  <si>
    <t>COMMUNITY PRES TRANSFER TAX</t>
  </si>
  <si>
    <t xml:space="preserve">FED. AID- OTHER               </t>
  </si>
  <si>
    <t>5-SWA-980-3989-000</t>
  </si>
  <si>
    <t>5-SWB-980-3989-000</t>
  </si>
  <si>
    <t>5-SWC-980-3989-000</t>
  </si>
  <si>
    <t>5-SWD-980-3989-000</t>
  </si>
  <si>
    <t>5-AAA-522-8510-400</t>
  </si>
  <si>
    <t>COMMUNITY BEAUTIFICATION, C.E.</t>
  </si>
  <si>
    <t>5-SWB-522-1440-400</t>
  </si>
  <si>
    <t>5-SWC-522-1440-400</t>
  </si>
  <si>
    <t>5-SWD-522-1440-400</t>
  </si>
  <si>
    <t>5-BBB-980-1120-000</t>
  </si>
  <si>
    <t>5-DBB-980-1120-000</t>
  </si>
  <si>
    <t>5-DAA-962-0000-000</t>
  </si>
  <si>
    <t>5-BBB-980-2590-210</t>
  </si>
  <si>
    <t>RENTAL/VACANT RESID PROP FEE</t>
  </si>
  <si>
    <t>5-SSE-980-2122-000</t>
  </si>
  <si>
    <t>MAINTENANCE CHARGES</t>
  </si>
  <si>
    <t>5-SWE-522-1440-400</t>
  </si>
  <si>
    <t>5-SWE-522-8310-100</t>
  </si>
  <si>
    <t>5-SWE-522-8310-400</t>
  </si>
  <si>
    <t>5-SWE-522-8320-400</t>
  </si>
  <si>
    <t>5-SWE-522-8340-100</t>
  </si>
  <si>
    <t>5-SWE-522-8340-200</t>
  </si>
  <si>
    <t>5-SWE-522-8340-400</t>
  </si>
  <si>
    <t>5-SWE-522-9010-800</t>
  </si>
  <si>
    <t>5-SWE-522-9030-800</t>
  </si>
  <si>
    <t>5-SWE-522-9040-800</t>
  </si>
  <si>
    <t>5-SWE-962-0000-000</t>
  </si>
  <si>
    <t>SWE FUND GRAND TOTAL</t>
  </si>
  <si>
    <t>(WATER 5 FUND)</t>
  </si>
  <si>
    <t>SWE</t>
  </si>
  <si>
    <t>WATER DISTRICT #5</t>
  </si>
  <si>
    <t>5-SWE-980-1030-000</t>
  </si>
  <si>
    <t>5-SWE-980-2140-000</t>
  </si>
  <si>
    <t>5-SWE-980-2148-000</t>
  </si>
  <si>
    <t>5-SWE-980-2401-000</t>
  </si>
  <si>
    <t>5-SWE-980-2500-000</t>
  </si>
  <si>
    <t>5-SWE-980-2701-000</t>
  </si>
  <si>
    <t>5-SWE-980-3989-000</t>
  </si>
  <si>
    <t>5-SSF-980-9998-000</t>
  </si>
  <si>
    <t>PAIL TRAIL, CE</t>
  </si>
  <si>
    <t>2022     ACTUAL</t>
  </si>
  <si>
    <t>2023            AS MODIFIED</t>
  </si>
  <si>
    <t>2023 AS OF
  9/28/23</t>
  </si>
  <si>
    <t>2024
TENTATIVE</t>
  </si>
  <si>
    <t>2024
PRELIMINARY</t>
  </si>
  <si>
    <t>2024
ADOPTED</t>
  </si>
  <si>
    <t>2024 TOWN OF NEW PALTZ</t>
  </si>
  <si>
    <t>Worksheet of Tentative Budget</t>
  </si>
  <si>
    <t>2022         ACTUAL</t>
  </si>
  <si>
    <t>2023 
AS MODIFIED</t>
  </si>
  <si>
    <t>2023 AS OF 
 9/28/23</t>
  </si>
  <si>
    <t>5-AAA-980-3599-000</t>
  </si>
  <si>
    <t xml:space="preserve">STATE AID - NYS DEC GRANT </t>
  </si>
  <si>
    <t>5-AAA-522-9788-600</t>
  </si>
  <si>
    <t>5-AAA-522-9788-700</t>
  </si>
  <si>
    <t>LEASE PRINCIPAL</t>
  </si>
  <si>
    <t>LEASE INTEREST</t>
  </si>
  <si>
    <t>Community Relations Specialist</t>
  </si>
  <si>
    <t>Fire Inspector II</t>
  </si>
  <si>
    <t>5-BBB-980-1180-000</t>
  </si>
  <si>
    <t>COUNTY WASTE FRANCHISE</t>
  </si>
  <si>
    <t>5-BBB-980-1289-000</t>
  </si>
  <si>
    <t>OTHER GENERAL DEPARTMENTAL INCOME</t>
  </si>
  <si>
    <t>5-BBB-980-1590-000</t>
  </si>
  <si>
    <t>RENTAL REGISTRATIONS FEE</t>
  </si>
  <si>
    <t>5-BBB-980-3590-000</t>
  </si>
  <si>
    <t>STATE GRANT</t>
  </si>
  <si>
    <t>5-BBB-980-3789-000</t>
  </si>
  <si>
    <t>OTHER ECONOMIC OPPORTUNITY</t>
  </si>
  <si>
    <t>5-BBB-511-0000-000</t>
  </si>
  <si>
    <t>APPROPRIATED RESERVES</t>
  </si>
  <si>
    <t>5-BBB-522-9788-600</t>
  </si>
  <si>
    <t>5-BBB-522-9788-700</t>
  </si>
  <si>
    <t>5-DBB-980-1789-000</t>
  </si>
  <si>
    <t>OTHER TRANSPORTATION INCOME</t>
  </si>
  <si>
    <t>5-DBB-980-4089-000</t>
  </si>
  <si>
    <t>5-DBB-522-9720-600</t>
  </si>
  <si>
    <t>STATUTORY BOND-PRINCIPAL</t>
  </si>
  <si>
    <t>5-DBB-522-9720-700</t>
  </si>
  <si>
    <t>STATUTORY BOND-INTEREST</t>
  </si>
  <si>
    <t>5-DBB-522-9788-600</t>
  </si>
  <si>
    <t>LEASE PRIINCIPAL</t>
  </si>
  <si>
    <t>5-DBB-522-9788-700</t>
  </si>
  <si>
    <t>5-SWD-980-9998-000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</si>
</sst>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7" formatCode="&quot;$&quot;#,##0.00_);\(&quot;$&quot;#,##0.0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8" x14ac:knownFonts="1">
    <font>
      <sz val="10"/>
      <name val="Arial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9"/>
      <name val="Arial"/>
      <family val="2"/>
    </font>
    <font>
      <u val="singleAccounting"/>
      <sz val="10"/>
      <name val="Arial"/>
      <family val="2"/>
    </font>
    <font>
      <b/>
      <sz val="11"/>
      <name val="Arial"/>
      <family val="2"/>
    </font>
    <font>
      <u/>
      <sz val="10"/>
      <name val="Arial"/>
      <family val="2"/>
    </font>
    <font>
      <u/>
      <sz val="9"/>
      <name val="Arial"/>
      <family val="2"/>
    </font>
    <font>
      <b/>
      <u/>
      <sz val="10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b/>
      <sz val="8"/>
      <color theme="4" tint="-0.49998474074526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96">
    <xf numFmtId="0" fontId="0" fillId="0" borderId="0" xfId="0"/>
    <xf numFmtId="0" fontId="2" fillId="2" borderId="1" xfId="0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 applyProtection="1">
      <alignment wrapText="1"/>
      <protection locked="0"/>
    </xf>
    <xf numFmtId="4" fontId="3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4" fontId="2" fillId="0" borderId="0" xfId="0" applyNumberFormat="1" applyFont="1" applyAlignment="1" applyProtection="1">
      <alignment wrapText="1"/>
      <protection locked="0"/>
    </xf>
    <xf numFmtId="0" fontId="2" fillId="0" borderId="0" xfId="0" applyFont="1" applyAlignment="1">
      <alignment wrapText="1"/>
    </xf>
    <xf numFmtId="4" fontId="2" fillId="0" borderId="0" xfId="0" applyNumberFormat="1" applyFont="1" applyAlignment="1">
      <alignment wrapText="1"/>
    </xf>
    <xf numFmtId="0" fontId="3" fillId="0" borderId="0" xfId="0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Alignment="1" applyProtection="1">
      <alignment horizontal="center" wrapText="1"/>
      <protection locked="0"/>
    </xf>
    <xf numFmtId="2" fontId="2" fillId="2" borderId="1" xfId="0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Protection="1">
      <protection locked="0"/>
    </xf>
    <xf numFmtId="4" fontId="3" fillId="0" borderId="0" xfId="0" applyNumberFormat="1" applyFont="1" applyProtection="1">
      <protection locked="0"/>
    </xf>
    <xf numFmtId="2" fontId="3" fillId="0" borderId="0" xfId="0" applyNumberFormat="1" applyFont="1" applyProtection="1">
      <protection locked="0"/>
    </xf>
    <xf numFmtId="0" fontId="4" fillId="0" borderId="0" xfId="0" applyFont="1"/>
    <xf numFmtId="0" fontId="3" fillId="0" borderId="0" xfId="0" applyFont="1"/>
    <xf numFmtId="2" fontId="3" fillId="0" borderId="0" xfId="0" applyNumberFormat="1" applyFont="1"/>
    <xf numFmtId="2" fontId="0" fillId="0" borderId="0" xfId="0" applyNumberFormat="1"/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4" fontId="2" fillId="2" borderId="1" xfId="0" applyNumberFormat="1" applyFont="1" applyFill="1" applyBorder="1" applyAlignment="1" applyProtection="1">
      <alignment horizontal="center" wrapText="1"/>
      <protection locked="0"/>
    </xf>
    <xf numFmtId="4" fontId="3" fillId="0" borderId="0" xfId="1" applyNumberFormat="1" applyFont="1" applyAlignment="1">
      <alignment wrapText="1"/>
    </xf>
    <xf numFmtId="4" fontId="3" fillId="0" borderId="0" xfId="0" applyNumberFormat="1" applyFont="1" applyAlignment="1">
      <alignment wrapText="1"/>
    </xf>
    <xf numFmtId="0" fontId="6" fillId="0" borderId="0" xfId="0" applyFont="1"/>
    <xf numFmtId="14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2" xfId="0" applyFont="1" applyBorder="1" applyAlignment="1">
      <alignment horizontal="center"/>
    </xf>
    <xf numFmtId="42" fontId="7" fillId="0" borderId="2" xfId="0" applyNumberFormat="1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42" fontId="7" fillId="0" borderId="0" xfId="0" applyNumberFormat="1" applyFont="1" applyAlignment="1">
      <alignment horizontal="center" wrapText="1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42" fontId="10" fillId="0" borderId="0" xfId="0" applyNumberFormat="1" applyFont="1"/>
    <xf numFmtId="42" fontId="0" fillId="0" borderId="0" xfId="0" applyNumberFormat="1"/>
    <xf numFmtId="0" fontId="12" fillId="0" borderId="0" xfId="0" applyFont="1" applyAlignment="1">
      <alignment horizontal="left"/>
    </xf>
    <xf numFmtId="42" fontId="12" fillId="0" borderId="0" xfId="0" applyNumberFormat="1" applyFont="1"/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42" fontId="8" fillId="0" borderId="0" xfId="0" applyNumberFormat="1" applyFont="1"/>
    <xf numFmtId="0" fontId="1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42" fontId="4" fillId="0" borderId="0" xfId="0" applyNumberFormat="1" applyFont="1"/>
    <xf numFmtId="0" fontId="8" fillId="0" borderId="0" xfId="0" applyFont="1"/>
    <xf numFmtId="0" fontId="15" fillId="0" borderId="0" xfId="0" applyFont="1" applyAlignment="1">
      <alignment horizontal="center"/>
    </xf>
    <xf numFmtId="42" fontId="16" fillId="0" borderId="0" xfId="0" applyNumberFormat="1" applyFont="1"/>
    <xf numFmtId="0" fontId="0" fillId="3" borderId="0" xfId="0" applyFill="1"/>
    <xf numFmtId="0" fontId="3" fillId="3" borderId="0" xfId="0" applyFont="1" applyFill="1" applyAlignment="1">
      <alignment wrapText="1"/>
    </xf>
    <xf numFmtId="6" fontId="10" fillId="0" borderId="0" xfId="0" applyNumberFormat="1" applyFont="1"/>
    <xf numFmtId="0" fontId="2" fillId="3" borderId="0" xfId="0" applyFont="1" applyFill="1" applyAlignment="1">
      <alignment wrapText="1"/>
    </xf>
    <xf numFmtId="0" fontId="2" fillId="4" borderId="0" xfId="0" applyFont="1" applyFill="1" applyAlignment="1" applyProtection="1">
      <alignment horizontal="center" wrapText="1"/>
      <protection locked="0"/>
    </xf>
    <xf numFmtId="0" fontId="2" fillId="4" borderId="0" xfId="0" applyFont="1" applyFill="1" applyAlignment="1" applyProtection="1">
      <alignment wrapText="1"/>
      <protection locked="0"/>
    </xf>
    <xf numFmtId="4" fontId="2" fillId="4" borderId="0" xfId="0" applyNumberFormat="1" applyFont="1" applyFill="1" applyAlignment="1" applyProtection="1">
      <alignment wrapText="1"/>
      <protection locked="0"/>
    </xf>
    <xf numFmtId="0" fontId="2" fillId="4" borderId="0" xfId="0" applyFont="1" applyFill="1" applyAlignment="1">
      <alignment wrapText="1"/>
    </xf>
    <xf numFmtId="0" fontId="3" fillId="4" borderId="0" xfId="0" applyFont="1" applyFill="1" applyAlignment="1" applyProtection="1">
      <alignment horizontal="center" wrapText="1"/>
      <protection locked="0"/>
    </xf>
    <xf numFmtId="0" fontId="3" fillId="4" borderId="0" xfId="0" applyFont="1" applyFill="1" applyAlignment="1">
      <alignment wrapText="1"/>
    </xf>
    <xf numFmtId="0" fontId="17" fillId="4" borderId="0" xfId="0" applyFont="1" applyFill="1" applyAlignment="1">
      <alignment wrapText="1"/>
    </xf>
    <xf numFmtId="4" fontId="2" fillId="4" borderId="0" xfId="0" applyNumberFormat="1" applyFont="1" applyFill="1" applyAlignment="1">
      <alignment wrapText="1"/>
    </xf>
    <xf numFmtId="0" fontId="2" fillId="4" borderId="0" xfId="0" applyFont="1" applyFill="1" applyAlignment="1" applyProtection="1">
      <alignment horizontal="center"/>
      <protection locked="0"/>
    </xf>
    <xf numFmtId="0" fontId="2" fillId="4" borderId="0" xfId="0" applyFont="1" applyFill="1" applyProtection="1">
      <protection locked="0"/>
    </xf>
    <xf numFmtId="4" fontId="2" fillId="4" borderId="0" xfId="0" applyNumberFormat="1" applyFont="1" applyFill="1" applyProtection="1">
      <protection locked="0"/>
    </xf>
    <xf numFmtId="0" fontId="4" fillId="4" borderId="0" xfId="0" applyFont="1" applyFill="1"/>
    <xf numFmtId="0" fontId="3" fillId="4" borderId="0" xfId="0" applyFont="1" applyFill="1" applyAlignment="1" applyProtection="1">
      <alignment horizontal="center"/>
      <protection locked="0"/>
    </xf>
    <xf numFmtId="0" fontId="11" fillId="4" borderId="0" xfId="0" applyFont="1" applyFill="1" applyAlignment="1">
      <alignment horizontal="left"/>
    </xf>
    <xf numFmtId="42" fontId="4" fillId="4" borderId="2" xfId="0" applyNumberFormat="1" applyFont="1" applyFill="1" applyBorder="1"/>
    <xf numFmtId="0" fontId="4" fillId="4" borderId="0" xfId="0" applyFont="1" applyFill="1" applyAlignment="1">
      <alignment horizontal="left"/>
    </xf>
    <xf numFmtId="0" fontId="16" fillId="4" borderId="0" xfId="0" applyFont="1" applyFill="1" applyAlignment="1">
      <alignment horizontal="left"/>
    </xf>
    <xf numFmtId="42" fontId="16" fillId="4" borderId="3" xfId="0" applyNumberFormat="1" applyFont="1" applyFill="1" applyBorder="1"/>
    <xf numFmtId="4" fontId="3" fillId="5" borderId="0" xfId="0" applyNumberFormat="1" applyFont="1" applyFill="1" applyProtection="1">
      <protection locked="0"/>
    </xf>
    <xf numFmtId="0" fontId="3" fillId="5" borderId="0" xfId="0" applyFont="1" applyFill="1" applyAlignment="1" applyProtection="1">
      <alignment horizontal="center" wrapText="1"/>
      <protection locked="0"/>
    </xf>
    <xf numFmtId="0" fontId="3" fillId="5" borderId="0" xfId="0" applyFont="1" applyFill="1" applyAlignment="1" applyProtection="1">
      <alignment wrapText="1"/>
      <protection locked="0"/>
    </xf>
    <xf numFmtId="4" fontId="3" fillId="5" borderId="0" xfId="0" applyNumberFormat="1" applyFont="1" applyFill="1" applyAlignment="1" applyProtection="1">
      <alignment wrapText="1"/>
      <protection locked="0"/>
    </xf>
    <xf numFmtId="4" fontId="3" fillId="5" borderId="0" xfId="0" applyNumberFormat="1" applyFont="1" applyFill="1" applyAlignment="1">
      <alignment wrapText="1"/>
    </xf>
    <xf numFmtId="4" fontId="2" fillId="5" borderId="0" xfId="0" applyNumberFormat="1" applyFont="1" applyFill="1" applyAlignment="1" applyProtection="1">
      <alignment wrapText="1"/>
      <protection locked="0"/>
    </xf>
    <xf numFmtId="0" fontId="3" fillId="5" borderId="0" xfId="0" applyFont="1" applyFill="1" applyAlignment="1" applyProtection="1">
      <alignment horizontal="center"/>
      <protection locked="0"/>
    </xf>
    <xf numFmtId="0" fontId="3" fillId="5" borderId="0" xfId="0" applyFont="1" applyFill="1" applyProtection="1">
      <protection locked="0"/>
    </xf>
    <xf numFmtId="0" fontId="2" fillId="5" borderId="0" xfId="0" applyFont="1" applyFill="1" applyAlignment="1" applyProtection="1">
      <alignment horizontal="center" wrapText="1"/>
      <protection locked="0"/>
    </xf>
    <xf numFmtId="0" fontId="2" fillId="5" borderId="0" xfId="0" applyFont="1" applyFill="1" applyAlignment="1" applyProtection="1">
      <alignment wrapText="1"/>
      <protection locked="0"/>
    </xf>
    <xf numFmtId="7" fontId="0" fillId="0" borderId="0" xfId="0" applyNumberFormat="1"/>
    <xf numFmtId="7" fontId="14" fillId="0" borderId="0" xfId="0" applyNumberFormat="1" applyFont="1" applyAlignment="1">
      <alignment horizontal="center"/>
    </xf>
    <xf numFmtId="0" fontId="1" fillId="0" borderId="0" xfId="0" applyFont="1"/>
    <xf numFmtId="0" fontId="1" fillId="0" borderId="0" xfId="0" applyFont="1" applyAlignment="1">
      <alignment wrapText="1"/>
    </xf>
    <xf numFmtId="3" fontId="0" fillId="0" borderId="0" xfId="0" applyNumberFormat="1"/>
    <xf numFmtId="4" fontId="2" fillId="0" borderId="0" xfId="0" applyNumberFormat="1" applyFont="1" applyProtection="1">
      <protection locked="0"/>
    </xf>
    <xf numFmtId="4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14" fontId="2" fillId="0" borderId="0" xfId="0" applyNumberFormat="1" applyFont="1" applyAlignment="1" applyProtection="1">
      <alignment horizontal="center" wrapText="1"/>
      <protection locked="0"/>
    </xf>
    <xf numFmtId="2" fontId="2" fillId="0" borderId="0" xfId="0" applyNumberFormat="1" applyFont="1" applyAlignment="1" applyProtection="1">
      <alignment horizontal="center" wrapText="1"/>
      <protection locked="0"/>
    </xf>
    <xf numFmtId="0" fontId="2" fillId="0" borderId="0" xfId="0" applyFont="1" applyProtection="1">
      <protection locked="0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8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4" Type="http://schemas.openxmlformats.org/officeDocument/2006/relationships/printerSettings" Target="../printerSettings/printerSettings1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4.bin"/><Relationship Id="rId1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742"/>
  <sheetViews>
    <sheetView tabSelected="1" view="pageLayout" topLeftCell="A302" zoomScaleNormal="100" zoomScaleSheetLayoutView="115" workbookViewId="0">
      <selection activeCell="A79" sqref="A79:XFD79"/>
    </sheetView>
  </sheetViews>
  <sheetFormatPr defaultRowHeight="11.25" x14ac:dyDescent="0.2"/>
  <cols>
    <col min="1" max="1" width="16.7109375" style="3" customWidth="1"/>
    <col min="2" max="2" width="32.28515625" style="2" customWidth="1"/>
    <col min="3" max="3" width="12" style="2" bestFit="1" customWidth="1"/>
    <col min="4" max="5" width="11" style="2" customWidth="1"/>
    <col min="6" max="6" width="14" style="27" bestFit="1" customWidth="1"/>
    <col min="7" max="8" width="11" style="2" customWidth="1"/>
    <col min="9" max="16384" width="9.140625" style="2"/>
  </cols>
  <sheetData>
    <row r="1" spans="1:8" s="3" customFormat="1" ht="33.75" x14ac:dyDescent="0.2">
      <c r="A1" s="1" t="s">
        <v>653</v>
      </c>
      <c r="B1" s="1" t="s">
        <v>654</v>
      </c>
      <c r="C1" s="1" t="s">
        <v>1057</v>
      </c>
      <c r="D1" s="1" t="s">
        <v>1058</v>
      </c>
      <c r="E1" s="1" t="s">
        <v>1059</v>
      </c>
      <c r="F1" s="25" t="s">
        <v>1060</v>
      </c>
      <c r="G1" s="1" t="s">
        <v>1061</v>
      </c>
      <c r="H1" s="1" t="s">
        <v>1062</v>
      </c>
    </row>
    <row r="2" spans="1:8" s="3" customFormat="1" x14ac:dyDescent="0.2">
      <c r="A2" s="11"/>
      <c r="B2" s="11"/>
      <c r="C2" s="11"/>
      <c r="D2" s="11"/>
      <c r="E2" s="11"/>
      <c r="F2" s="88"/>
      <c r="G2" s="11"/>
      <c r="H2" s="11"/>
    </row>
    <row r="3" spans="1:8" x14ac:dyDescent="0.2">
      <c r="A3" s="10" t="s">
        <v>0</v>
      </c>
      <c r="B3" s="4" t="s">
        <v>1</v>
      </c>
      <c r="C3" s="26">
        <v>32087</v>
      </c>
      <c r="D3" s="27">
        <v>31671</v>
      </c>
      <c r="E3" s="5">
        <v>22528</v>
      </c>
      <c r="F3" s="26">
        <v>33254</v>
      </c>
      <c r="G3" s="26"/>
      <c r="H3" s="26"/>
    </row>
    <row r="4" spans="1:8" x14ac:dyDescent="0.2">
      <c r="A4" s="10" t="s">
        <v>2</v>
      </c>
      <c r="B4" s="4" t="s">
        <v>3</v>
      </c>
      <c r="C4" s="27">
        <v>0</v>
      </c>
      <c r="D4" s="27">
        <v>0</v>
      </c>
      <c r="E4" s="5">
        <v>0</v>
      </c>
      <c r="F4" s="27">
        <v>0</v>
      </c>
      <c r="G4" s="27"/>
      <c r="H4" s="27"/>
    </row>
    <row r="5" spans="1:8" x14ac:dyDescent="0.2">
      <c r="A5" s="10" t="s">
        <v>4</v>
      </c>
      <c r="B5" s="4" t="s">
        <v>5</v>
      </c>
      <c r="C5" s="27">
        <v>7213</v>
      </c>
      <c r="D5" s="27">
        <v>9050</v>
      </c>
      <c r="E5" s="5">
        <v>3905</v>
      </c>
      <c r="F5" s="27">
        <v>9296</v>
      </c>
      <c r="G5" s="27"/>
      <c r="H5" s="27"/>
    </row>
    <row r="6" spans="1:8" s="57" customFormat="1" x14ac:dyDescent="0.2">
      <c r="A6" s="54"/>
      <c r="B6" s="55" t="s">
        <v>655</v>
      </c>
      <c r="C6" s="61">
        <f t="shared" ref="C6" si="0">SUM(C3:C5)</f>
        <v>39300</v>
      </c>
      <c r="D6" s="61">
        <f t="shared" ref="D6:F6" si="1">SUM(D3:D5)</f>
        <v>40721</v>
      </c>
      <c r="E6" s="61">
        <f t="shared" si="1"/>
        <v>26433</v>
      </c>
      <c r="F6" s="61">
        <f t="shared" si="1"/>
        <v>42550</v>
      </c>
      <c r="G6" s="61">
        <f t="shared" ref="G6:H6" si="2">SUM(G3:G5)</f>
        <v>0</v>
      </c>
      <c r="H6" s="61">
        <f t="shared" si="2"/>
        <v>0</v>
      </c>
    </row>
    <row r="7" spans="1:8" x14ac:dyDescent="0.2">
      <c r="A7" s="10"/>
      <c r="B7" s="4"/>
      <c r="C7" s="27"/>
      <c r="D7" s="27"/>
      <c r="E7" s="5"/>
      <c r="G7" s="27"/>
      <c r="H7" s="27"/>
    </row>
    <row r="8" spans="1:8" x14ac:dyDescent="0.2">
      <c r="A8" s="10" t="s">
        <v>6</v>
      </c>
      <c r="B8" s="4" t="s">
        <v>7</v>
      </c>
      <c r="C8" s="27">
        <v>164354</v>
      </c>
      <c r="D8" s="27">
        <v>189384</v>
      </c>
      <c r="E8" s="5">
        <v>134372</v>
      </c>
      <c r="F8" s="27">
        <v>201258</v>
      </c>
      <c r="G8" s="27"/>
      <c r="H8" s="27"/>
    </row>
    <row r="9" spans="1:8" x14ac:dyDescent="0.2">
      <c r="A9" s="10" t="s">
        <v>8</v>
      </c>
      <c r="B9" s="4" t="s">
        <v>9</v>
      </c>
      <c r="C9" s="27">
        <v>0</v>
      </c>
      <c r="D9" s="27">
        <v>0</v>
      </c>
      <c r="E9" s="5">
        <v>2640</v>
      </c>
      <c r="F9" s="27">
        <v>0</v>
      </c>
      <c r="G9" s="27"/>
      <c r="H9" s="27"/>
    </row>
    <row r="10" spans="1:8" x14ac:dyDescent="0.2">
      <c r="A10" s="10" t="s">
        <v>10</v>
      </c>
      <c r="B10" s="4" t="s">
        <v>11</v>
      </c>
      <c r="C10" s="27">
        <v>35430</v>
      </c>
      <c r="D10" s="27">
        <v>23902</v>
      </c>
      <c r="E10" s="5">
        <v>19017</v>
      </c>
      <c r="F10" s="27">
        <v>24068</v>
      </c>
      <c r="G10" s="27"/>
      <c r="H10" s="27"/>
    </row>
    <row r="11" spans="1:8" s="57" customFormat="1" x14ac:dyDescent="0.2">
      <c r="A11" s="54"/>
      <c r="B11" s="55" t="s">
        <v>655</v>
      </c>
      <c r="C11" s="61">
        <f t="shared" ref="C11" si="3">SUM(C8:C10)</f>
        <v>199784</v>
      </c>
      <c r="D11" s="61">
        <f t="shared" ref="D11:F11" si="4">SUM(D8:D10)</f>
        <v>213286</v>
      </c>
      <c r="E11" s="61">
        <f t="shared" si="4"/>
        <v>156029</v>
      </c>
      <c r="F11" s="61">
        <f t="shared" si="4"/>
        <v>225326</v>
      </c>
      <c r="G11" s="61">
        <f t="shared" ref="G11:H11" si="5">SUM(G8:G10)</f>
        <v>0</v>
      </c>
      <c r="H11" s="61">
        <f t="shared" si="5"/>
        <v>0</v>
      </c>
    </row>
    <row r="12" spans="1:8" x14ac:dyDescent="0.2">
      <c r="A12" s="10"/>
      <c r="B12" s="4"/>
      <c r="C12" s="27"/>
      <c r="D12" s="27"/>
      <c r="E12" s="5"/>
      <c r="G12" s="27"/>
      <c r="H12" s="27"/>
    </row>
    <row r="13" spans="1:8" x14ac:dyDescent="0.2">
      <c r="A13" s="10" t="s">
        <v>12</v>
      </c>
      <c r="B13" s="4" t="s">
        <v>13</v>
      </c>
      <c r="C13" s="27">
        <v>47519</v>
      </c>
      <c r="D13" s="27">
        <v>40000</v>
      </c>
      <c r="E13" s="5">
        <v>0</v>
      </c>
      <c r="F13" s="27">
        <v>40000</v>
      </c>
      <c r="G13" s="27"/>
      <c r="H13" s="27"/>
    </row>
    <row r="14" spans="1:8" s="57" customFormat="1" x14ac:dyDescent="0.2">
      <c r="A14" s="54"/>
      <c r="B14" s="55" t="s">
        <v>655</v>
      </c>
      <c r="C14" s="61">
        <f t="shared" ref="C14" si="6">SUM(C13)</f>
        <v>47519</v>
      </c>
      <c r="D14" s="61">
        <f t="shared" ref="D14:F14" si="7">SUM(D13)</f>
        <v>40000</v>
      </c>
      <c r="E14" s="61">
        <f t="shared" si="7"/>
        <v>0</v>
      </c>
      <c r="F14" s="61">
        <f t="shared" si="7"/>
        <v>40000</v>
      </c>
      <c r="G14" s="61">
        <f t="shared" ref="G14:H14" si="8">SUM(G13)</f>
        <v>0</v>
      </c>
      <c r="H14" s="61">
        <f t="shared" si="8"/>
        <v>0</v>
      </c>
    </row>
    <row r="15" spans="1:8" x14ac:dyDescent="0.2">
      <c r="A15" s="10"/>
      <c r="B15" s="4"/>
      <c r="C15" s="27"/>
      <c r="D15" s="27"/>
      <c r="E15" s="5"/>
      <c r="G15" s="27"/>
      <c r="H15" s="27"/>
    </row>
    <row r="16" spans="1:8" x14ac:dyDescent="0.2">
      <c r="A16" s="10" t="s">
        <v>14</v>
      </c>
      <c r="B16" s="4" t="s">
        <v>839</v>
      </c>
      <c r="C16" s="27">
        <v>95703</v>
      </c>
      <c r="D16" s="27">
        <v>98845</v>
      </c>
      <c r="E16" s="5">
        <v>71619</v>
      </c>
      <c r="F16" s="27">
        <v>104014</v>
      </c>
      <c r="G16" s="27"/>
      <c r="H16" s="27"/>
    </row>
    <row r="17" spans="1:8" x14ac:dyDescent="0.2">
      <c r="A17" s="10" t="s">
        <v>15</v>
      </c>
      <c r="B17" s="4" t="s">
        <v>16</v>
      </c>
      <c r="C17" s="27">
        <v>0</v>
      </c>
      <c r="D17" s="27">
        <v>0</v>
      </c>
      <c r="E17" s="5">
        <v>0</v>
      </c>
      <c r="F17" s="27">
        <v>0</v>
      </c>
      <c r="G17" s="27"/>
      <c r="H17" s="27"/>
    </row>
    <row r="18" spans="1:8" x14ac:dyDescent="0.2">
      <c r="A18" s="10" t="s">
        <v>17</v>
      </c>
      <c r="B18" s="4" t="s">
        <v>18</v>
      </c>
      <c r="C18" s="27">
        <v>525</v>
      </c>
      <c r="D18" s="27">
        <v>2920</v>
      </c>
      <c r="E18" s="5">
        <v>185</v>
      </c>
      <c r="F18" s="27">
        <v>2920</v>
      </c>
      <c r="G18" s="27"/>
      <c r="H18" s="27"/>
    </row>
    <row r="19" spans="1:8" s="57" customFormat="1" x14ac:dyDescent="0.2">
      <c r="A19" s="54"/>
      <c r="B19" s="55" t="s">
        <v>655</v>
      </c>
      <c r="C19" s="61">
        <f t="shared" ref="C19" si="9">SUM(C16:C18)</f>
        <v>96228</v>
      </c>
      <c r="D19" s="61">
        <f t="shared" ref="D19:F19" si="10">SUM(D16:D18)</f>
        <v>101765</v>
      </c>
      <c r="E19" s="61">
        <f t="shared" si="10"/>
        <v>71804</v>
      </c>
      <c r="F19" s="61">
        <f t="shared" si="10"/>
        <v>106934</v>
      </c>
      <c r="G19" s="61">
        <f t="shared" ref="G19:H19" si="11">SUM(G16:G18)</f>
        <v>0</v>
      </c>
      <c r="H19" s="61">
        <f t="shared" si="11"/>
        <v>0</v>
      </c>
    </row>
    <row r="20" spans="1:8" x14ac:dyDescent="0.2">
      <c r="A20" s="10"/>
      <c r="B20" s="4"/>
      <c r="C20" s="27"/>
      <c r="D20" s="27"/>
      <c r="E20" s="5"/>
      <c r="G20" s="27"/>
      <c r="H20" s="27"/>
    </row>
    <row r="21" spans="1:8" x14ac:dyDescent="0.2">
      <c r="A21" s="10" t="s">
        <v>19</v>
      </c>
      <c r="B21" s="4" t="s">
        <v>794</v>
      </c>
      <c r="C21" s="27">
        <v>28805</v>
      </c>
      <c r="D21" s="27">
        <v>34650</v>
      </c>
      <c r="E21" s="5">
        <v>31085</v>
      </c>
      <c r="F21" s="27">
        <v>36250</v>
      </c>
      <c r="G21" s="27"/>
      <c r="H21" s="27"/>
    </row>
    <row r="22" spans="1:8" s="57" customFormat="1" x14ac:dyDescent="0.2">
      <c r="A22" s="54"/>
      <c r="B22" s="55" t="s">
        <v>655</v>
      </c>
      <c r="C22" s="61">
        <f t="shared" ref="C22" si="12">SUM(C21)</f>
        <v>28805</v>
      </c>
      <c r="D22" s="61">
        <f t="shared" ref="D22:F22" si="13">SUM(D21)</f>
        <v>34650</v>
      </c>
      <c r="E22" s="61">
        <f t="shared" si="13"/>
        <v>31085</v>
      </c>
      <c r="F22" s="61">
        <f t="shared" si="13"/>
        <v>36250</v>
      </c>
      <c r="G22" s="61">
        <f t="shared" ref="G22:H22" si="14">SUM(G21)</f>
        <v>0</v>
      </c>
      <c r="H22" s="61">
        <f t="shared" si="14"/>
        <v>0</v>
      </c>
    </row>
    <row r="23" spans="1:8" x14ac:dyDescent="0.2">
      <c r="A23" s="10"/>
      <c r="B23" s="4"/>
      <c r="C23" s="27"/>
      <c r="D23" s="27"/>
      <c r="E23" s="5"/>
      <c r="G23" s="27"/>
      <c r="H23" s="27"/>
    </row>
    <row r="24" spans="1:8" ht="22.5" x14ac:dyDescent="0.2">
      <c r="A24" s="10" t="s">
        <v>20</v>
      </c>
      <c r="B24" s="4" t="s">
        <v>21</v>
      </c>
      <c r="C24" s="27">
        <v>142</v>
      </c>
      <c r="D24" s="27">
        <v>190</v>
      </c>
      <c r="E24" s="5">
        <v>100</v>
      </c>
      <c r="F24" s="27">
        <v>1885</v>
      </c>
      <c r="G24" s="27"/>
      <c r="H24" s="27"/>
    </row>
    <row r="25" spans="1:8" s="57" customFormat="1" x14ac:dyDescent="0.2">
      <c r="A25" s="54"/>
      <c r="B25" s="55" t="s">
        <v>655</v>
      </c>
      <c r="C25" s="61">
        <f t="shared" ref="C25" si="15">SUM(C24:C24)</f>
        <v>142</v>
      </c>
      <c r="D25" s="61">
        <f t="shared" ref="D25:F25" si="16">SUM(D24:D24)</f>
        <v>190</v>
      </c>
      <c r="E25" s="61">
        <f t="shared" si="16"/>
        <v>100</v>
      </c>
      <c r="F25" s="61">
        <f t="shared" si="16"/>
        <v>1885</v>
      </c>
      <c r="G25" s="61">
        <f t="shared" ref="G25:H25" si="17">SUM(G24:G24)</f>
        <v>0</v>
      </c>
      <c r="H25" s="61">
        <f t="shared" si="17"/>
        <v>0</v>
      </c>
    </row>
    <row r="26" spans="1:8" x14ac:dyDescent="0.2">
      <c r="A26" s="10"/>
      <c r="B26" s="4"/>
      <c r="C26" s="27"/>
      <c r="D26" s="27"/>
      <c r="E26" s="5"/>
      <c r="G26" s="27"/>
      <c r="H26" s="27"/>
    </row>
    <row r="27" spans="1:8" x14ac:dyDescent="0.2">
      <c r="A27" s="10" t="s">
        <v>22</v>
      </c>
      <c r="B27" s="4" t="s">
        <v>23</v>
      </c>
      <c r="C27" s="27">
        <v>227041</v>
      </c>
      <c r="D27" s="27">
        <v>260056</v>
      </c>
      <c r="E27" s="5">
        <v>186501</v>
      </c>
      <c r="F27" s="27">
        <v>275057</v>
      </c>
      <c r="G27" s="27"/>
      <c r="H27" s="27"/>
    </row>
    <row r="28" spans="1:8" x14ac:dyDescent="0.2">
      <c r="A28" s="10" t="s">
        <v>24</v>
      </c>
      <c r="B28" s="4" t="s">
        <v>25</v>
      </c>
      <c r="C28" s="27">
        <v>0</v>
      </c>
      <c r="D28" s="27">
        <v>0</v>
      </c>
      <c r="E28" s="5">
        <v>0</v>
      </c>
      <c r="F28" s="27">
        <v>0</v>
      </c>
      <c r="G28" s="27"/>
      <c r="H28" s="27"/>
    </row>
    <row r="29" spans="1:8" x14ac:dyDescent="0.2">
      <c r="A29" s="10" t="s">
        <v>26</v>
      </c>
      <c r="B29" s="4" t="s">
        <v>27</v>
      </c>
      <c r="C29" s="27">
        <v>5277</v>
      </c>
      <c r="D29" s="27">
        <v>9635</v>
      </c>
      <c r="E29" s="5">
        <v>2529</v>
      </c>
      <c r="F29" s="27">
        <v>9711</v>
      </c>
      <c r="G29" s="27"/>
      <c r="H29" s="27"/>
    </row>
    <row r="30" spans="1:8" s="57" customFormat="1" x14ac:dyDescent="0.2">
      <c r="A30" s="54"/>
      <c r="B30" s="55" t="s">
        <v>655</v>
      </c>
      <c r="C30" s="61">
        <f t="shared" ref="C30" si="18">SUM(C27:C29)</f>
        <v>232318</v>
      </c>
      <c r="D30" s="61">
        <f t="shared" ref="D30:F30" si="19">SUM(D27:D29)</f>
        <v>269691</v>
      </c>
      <c r="E30" s="61">
        <f t="shared" si="19"/>
        <v>189030</v>
      </c>
      <c r="F30" s="61">
        <f t="shared" si="19"/>
        <v>284768</v>
      </c>
      <c r="G30" s="61">
        <f t="shared" ref="G30:H30" si="20">SUM(G27:G29)</f>
        <v>0</v>
      </c>
      <c r="H30" s="61">
        <f t="shared" si="20"/>
        <v>0</v>
      </c>
    </row>
    <row r="31" spans="1:8" x14ac:dyDescent="0.2">
      <c r="A31" s="10"/>
      <c r="B31" s="4"/>
      <c r="C31" s="27"/>
      <c r="D31" s="27"/>
      <c r="E31" s="5"/>
      <c r="G31" s="27"/>
      <c r="H31" s="27"/>
    </row>
    <row r="32" spans="1:8" x14ac:dyDescent="0.2">
      <c r="A32" s="10" t="s">
        <v>28</v>
      </c>
      <c r="B32" s="4" t="s">
        <v>29</v>
      </c>
      <c r="C32" s="27">
        <v>0</v>
      </c>
      <c r="D32" s="27">
        <v>0</v>
      </c>
      <c r="E32" s="5">
        <v>0</v>
      </c>
      <c r="F32" s="27">
        <v>0</v>
      </c>
      <c r="G32" s="27"/>
      <c r="H32" s="27"/>
    </row>
    <row r="33" spans="1:9" x14ac:dyDescent="0.2">
      <c r="A33" s="10" t="s">
        <v>30</v>
      </c>
      <c r="B33" s="4" t="s">
        <v>31</v>
      </c>
      <c r="C33" s="27">
        <v>1423</v>
      </c>
      <c r="D33" s="27">
        <v>1500</v>
      </c>
      <c r="E33" s="5">
        <v>1270</v>
      </c>
      <c r="F33" s="27">
        <v>1500</v>
      </c>
      <c r="G33" s="27"/>
      <c r="H33" s="27"/>
    </row>
    <row r="34" spans="1:9" x14ac:dyDescent="0.2">
      <c r="A34" s="10" t="s">
        <v>32</v>
      </c>
      <c r="B34" s="4" t="s">
        <v>33</v>
      </c>
      <c r="C34" s="27">
        <v>2634</v>
      </c>
      <c r="D34" s="27">
        <v>2962</v>
      </c>
      <c r="E34" s="5">
        <v>1100</v>
      </c>
      <c r="F34" s="27">
        <v>2962</v>
      </c>
      <c r="G34" s="27"/>
      <c r="H34" s="27"/>
    </row>
    <row r="35" spans="1:9" x14ac:dyDescent="0.2">
      <c r="A35" s="10" t="s">
        <v>34</v>
      </c>
      <c r="B35" s="4" t="s">
        <v>35</v>
      </c>
      <c r="C35" s="27">
        <v>418</v>
      </c>
      <c r="D35" s="27">
        <v>1105</v>
      </c>
      <c r="E35" s="5">
        <v>0</v>
      </c>
      <c r="F35" s="27">
        <v>1105</v>
      </c>
      <c r="G35" s="27"/>
      <c r="H35" s="27"/>
    </row>
    <row r="36" spans="1:9" x14ac:dyDescent="0.2">
      <c r="A36" s="10" t="s">
        <v>36</v>
      </c>
      <c r="B36" s="4" t="s">
        <v>37</v>
      </c>
      <c r="C36" s="27">
        <v>3000</v>
      </c>
      <c r="D36" s="27">
        <v>2650</v>
      </c>
      <c r="E36" s="5">
        <v>354</v>
      </c>
      <c r="F36" s="27">
        <v>2750</v>
      </c>
      <c r="G36" s="27"/>
      <c r="H36" s="27"/>
    </row>
    <row r="37" spans="1:9" x14ac:dyDescent="0.2">
      <c r="A37" s="10" t="s">
        <v>38</v>
      </c>
      <c r="B37" s="4" t="s">
        <v>912</v>
      </c>
      <c r="C37" s="27">
        <v>4616</v>
      </c>
      <c r="D37" s="27">
        <v>8900</v>
      </c>
      <c r="E37" s="5">
        <v>9702</v>
      </c>
      <c r="F37" s="27">
        <v>5900</v>
      </c>
      <c r="G37" s="27"/>
      <c r="H37" s="27"/>
    </row>
    <row r="38" spans="1:9" x14ac:dyDescent="0.2">
      <c r="A38" s="10" t="s">
        <v>39</v>
      </c>
      <c r="B38" s="4" t="s">
        <v>40</v>
      </c>
      <c r="C38" s="27">
        <v>0</v>
      </c>
      <c r="D38" s="27">
        <v>200</v>
      </c>
      <c r="E38" s="5">
        <v>0</v>
      </c>
      <c r="F38" s="27">
        <v>200</v>
      </c>
      <c r="G38" s="27"/>
      <c r="H38" s="27"/>
    </row>
    <row r="39" spans="1:9" x14ac:dyDescent="0.2">
      <c r="A39" s="10" t="s">
        <v>41</v>
      </c>
      <c r="B39" s="4" t="s">
        <v>42</v>
      </c>
      <c r="C39" s="27">
        <v>3</v>
      </c>
      <c r="D39" s="27">
        <v>0</v>
      </c>
      <c r="E39" s="5">
        <v>2</v>
      </c>
      <c r="F39" s="27">
        <v>0</v>
      </c>
      <c r="G39" s="27"/>
      <c r="H39" s="27"/>
    </row>
    <row r="40" spans="1:9" x14ac:dyDescent="0.2">
      <c r="A40" s="10" t="s">
        <v>43</v>
      </c>
      <c r="B40" s="4" t="s">
        <v>44</v>
      </c>
      <c r="C40" s="27">
        <v>428</v>
      </c>
      <c r="D40" s="27">
        <v>1100</v>
      </c>
      <c r="E40" s="5">
        <v>0</v>
      </c>
      <c r="F40" s="27">
        <v>1200</v>
      </c>
      <c r="G40" s="27"/>
      <c r="H40" s="27"/>
    </row>
    <row r="41" spans="1:9" x14ac:dyDescent="0.2">
      <c r="A41" s="10" t="s">
        <v>45</v>
      </c>
      <c r="B41" s="4" t="s">
        <v>46</v>
      </c>
      <c r="C41" s="27">
        <v>1582</v>
      </c>
      <c r="D41" s="27">
        <v>3500</v>
      </c>
      <c r="E41" s="5">
        <v>1524</v>
      </c>
      <c r="F41" s="27">
        <v>1500</v>
      </c>
      <c r="G41" s="27"/>
      <c r="H41" s="27"/>
    </row>
    <row r="42" spans="1:9" s="57" customFormat="1" x14ac:dyDescent="0.2">
      <c r="A42" s="54"/>
      <c r="B42" s="55" t="s">
        <v>655</v>
      </c>
      <c r="C42" s="61">
        <f t="shared" ref="C42" si="21">SUM(C32:C41)</f>
        <v>14104</v>
      </c>
      <c r="D42" s="61">
        <f t="shared" ref="D42:F42" si="22">SUM(D32:D41)</f>
        <v>21917</v>
      </c>
      <c r="E42" s="61">
        <f t="shared" si="22"/>
        <v>13952</v>
      </c>
      <c r="F42" s="61">
        <f t="shared" si="22"/>
        <v>17117</v>
      </c>
      <c r="G42" s="61">
        <f t="shared" ref="G42:H42" si="23">SUM(G32:G41)</f>
        <v>0</v>
      </c>
      <c r="H42" s="61">
        <f t="shared" si="23"/>
        <v>0</v>
      </c>
    </row>
    <row r="43" spans="1:9" x14ac:dyDescent="0.2">
      <c r="A43" s="10"/>
      <c r="B43" s="4"/>
      <c r="C43" s="27"/>
      <c r="D43" s="27"/>
      <c r="E43" s="5"/>
      <c r="G43" s="27"/>
      <c r="H43" s="27"/>
    </row>
    <row r="44" spans="1:9" x14ac:dyDescent="0.2">
      <c r="A44" s="10" t="s">
        <v>47</v>
      </c>
      <c r="B44" s="4" t="s">
        <v>48</v>
      </c>
      <c r="C44" s="27">
        <v>54515</v>
      </c>
      <c r="D44" s="27">
        <v>43680</v>
      </c>
      <c r="E44" s="5">
        <v>32591</v>
      </c>
      <c r="F44" s="27">
        <v>50320</v>
      </c>
      <c r="G44" s="27"/>
      <c r="H44" s="27"/>
    </row>
    <row r="45" spans="1:9" x14ac:dyDescent="0.2">
      <c r="A45" s="10" t="s">
        <v>49</v>
      </c>
      <c r="B45" s="4" t="s">
        <v>50</v>
      </c>
      <c r="C45" s="27">
        <v>0</v>
      </c>
      <c r="D45" s="27">
        <v>0</v>
      </c>
      <c r="E45" s="5">
        <v>0</v>
      </c>
      <c r="F45" s="27">
        <v>0</v>
      </c>
      <c r="G45" s="27"/>
      <c r="H45" s="27"/>
    </row>
    <row r="46" spans="1:9" x14ac:dyDescent="0.2">
      <c r="A46" s="10" t="s">
        <v>51</v>
      </c>
      <c r="B46" s="4" t="s">
        <v>52</v>
      </c>
      <c r="C46" s="27">
        <v>13400</v>
      </c>
      <c r="D46" s="27">
        <v>32600</v>
      </c>
      <c r="E46" s="5">
        <v>33292</v>
      </c>
      <c r="F46" s="27">
        <v>59600</v>
      </c>
      <c r="G46" s="27"/>
      <c r="H46" s="27"/>
    </row>
    <row r="47" spans="1:9" s="57" customFormat="1" x14ac:dyDescent="0.2">
      <c r="A47" s="54"/>
      <c r="B47" s="55" t="s">
        <v>655</v>
      </c>
      <c r="C47" s="61">
        <f t="shared" ref="C47" si="24">SUM(C44:C46)</f>
        <v>67915</v>
      </c>
      <c r="D47" s="61">
        <f t="shared" ref="D47:F47" si="25">SUM(D44:D46)</f>
        <v>76280</v>
      </c>
      <c r="E47" s="61">
        <f t="shared" si="25"/>
        <v>65883</v>
      </c>
      <c r="F47" s="61">
        <f t="shared" si="25"/>
        <v>109920</v>
      </c>
      <c r="G47" s="61">
        <f t="shared" ref="G47:H47" si="26">SUM(G44:G46)</f>
        <v>0</v>
      </c>
      <c r="H47" s="61">
        <f t="shared" si="26"/>
        <v>0</v>
      </c>
    </row>
    <row r="48" spans="1:9" s="57" customFormat="1" x14ac:dyDescent="0.2">
      <c r="A48" s="8"/>
      <c r="B48" s="6"/>
      <c r="C48" s="9"/>
      <c r="D48" s="9"/>
      <c r="E48" s="9"/>
      <c r="F48" s="9"/>
      <c r="G48" s="9"/>
      <c r="H48" s="9"/>
      <c r="I48" s="8"/>
    </row>
    <row r="49" spans="1:8" x14ac:dyDescent="0.2">
      <c r="A49" s="10" t="s">
        <v>53</v>
      </c>
      <c r="B49" s="4" t="s">
        <v>54</v>
      </c>
      <c r="C49" s="27">
        <v>112200</v>
      </c>
      <c r="D49" s="27">
        <v>125189</v>
      </c>
      <c r="E49" s="5">
        <v>94987</v>
      </c>
      <c r="F49" s="27">
        <v>130627</v>
      </c>
      <c r="G49" s="27"/>
      <c r="H49" s="27"/>
    </row>
    <row r="50" spans="1:8" x14ac:dyDescent="0.2">
      <c r="A50" s="10" t="s">
        <v>55</v>
      </c>
      <c r="B50" s="4" t="s">
        <v>56</v>
      </c>
      <c r="C50" s="27">
        <v>0</v>
      </c>
      <c r="D50" s="27">
        <v>0</v>
      </c>
      <c r="E50" s="5">
        <v>0</v>
      </c>
      <c r="F50" s="27">
        <v>0</v>
      </c>
      <c r="G50" s="27"/>
      <c r="H50" s="27"/>
    </row>
    <row r="51" spans="1:8" x14ac:dyDescent="0.2">
      <c r="A51" s="10" t="s">
        <v>57</v>
      </c>
      <c r="B51" s="4" t="s">
        <v>58</v>
      </c>
      <c r="C51" s="27">
        <v>1787</v>
      </c>
      <c r="D51" s="27">
        <v>5477</v>
      </c>
      <c r="E51" s="5">
        <v>2790</v>
      </c>
      <c r="F51" s="27">
        <v>6247</v>
      </c>
      <c r="G51" s="27"/>
      <c r="H51" s="27"/>
    </row>
    <row r="52" spans="1:8" s="57" customFormat="1" x14ac:dyDescent="0.2">
      <c r="A52" s="54"/>
      <c r="B52" s="55" t="s">
        <v>655</v>
      </c>
      <c r="C52" s="61">
        <f t="shared" ref="C52" si="27">SUM(C49:C51)</f>
        <v>113987</v>
      </c>
      <c r="D52" s="61">
        <f t="shared" ref="D52:F52" si="28">SUM(D49:D51)</f>
        <v>130666</v>
      </c>
      <c r="E52" s="61">
        <f t="shared" si="28"/>
        <v>97777</v>
      </c>
      <c r="F52" s="61">
        <f t="shared" si="28"/>
        <v>136874</v>
      </c>
      <c r="G52" s="61">
        <f t="shared" ref="G52:H52" si="29">SUM(G49:G51)</f>
        <v>0</v>
      </c>
      <c r="H52" s="61">
        <f t="shared" si="29"/>
        <v>0</v>
      </c>
    </row>
    <row r="53" spans="1:8" x14ac:dyDescent="0.2">
      <c r="A53" s="10"/>
      <c r="B53" s="4"/>
      <c r="C53" s="27"/>
      <c r="D53" s="27"/>
      <c r="E53" s="5"/>
      <c r="G53" s="27"/>
      <c r="H53" s="27"/>
    </row>
    <row r="54" spans="1:8" x14ac:dyDescent="0.2">
      <c r="A54" s="10" t="s">
        <v>59</v>
      </c>
      <c r="B54" s="4" t="s">
        <v>60</v>
      </c>
      <c r="C54" s="27">
        <v>60565</v>
      </c>
      <c r="D54" s="27">
        <v>58540</v>
      </c>
      <c r="E54" s="5">
        <v>29768</v>
      </c>
      <c r="F54" s="27">
        <v>58940</v>
      </c>
      <c r="G54" s="27"/>
      <c r="H54" s="27"/>
    </row>
    <row r="55" spans="1:8" x14ac:dyDescent="0.2">
      <c r="A55" s="10" t="s">
        <v>816</v>
      </c>
      <c r="B55" s="4" t="s">
        <v>815</v>
      </c>
      <c r="C55" s="27">
        <v>0</v>
      </c>
      <c r="D55" s="27">
        <v>0</v>
      </c>
      <c r="E55" s="5">
        <v>0</v>
      </c>
      <c r="F55" s="27">
        <v>0</v>
      </c>
      <c r="G55" s="27"/>
      <c r="H55" s="27"/>
    </row>
    <row r="56" spans="1:8" s="57" customFormat="1" x14ac:dyDescent="0.2">
      <c r="A56" s="54"/>
      <c r="B56" s="55" t="s">
        <v>655</v>
      </c>
      <c r="C56" s="61">
        <f>SUM(C54:C55)</f>
        <v>60565</v>
      </c>
      <c r="D56" s="61">
        <f>SUM(D54:D55)</f>
        <v>58540</v>
      </c>
      <c r="E56" s="61">
        <f>SUM(E54:E55)</f>
        <v>29768</v>
      </c>
      <c r="F56" s="61">
        <f>SUM(F54:F55)</f>
        <v>58940</v>
      </c>
      <c r="G56" s="61">
        <f>SUM(G54:G55)</f>
        <v>0</v>
      </c>
      <c r="H56" s="61">
        <f>SUM(H54:H55)</f>
        <v>0</v>
      </c>
    </row>
    <row r="57" spans="1:8" x14ac:dyDescent="0.2">
      <c r="A57" s="10"/>
      <c r="B57" s="4"/>
      <c r="C57" s="27"/>
      <c r="D57" s="27"/>
      <c r="E57" s="5"/>
      <c r="G57" s="27"/>
      <c r="H57" s="27"/>
    </row>
    <row r="58" spans="1:8" x14ac:dyDescent="0.2">
      <c r="A58" s="10" t="s">
        <v>61</v>
      </c>
      <c r="B58" s="4" t="s">
        <v>62</v>
      </c>
      <c r="C58" s="27">
        <v>15303</v>
      </c>
      <c r="D58" s="27">
        <v>15000</v>
      </c>
      <c r="E58" s="5">
        <v>0</v>
      </c>
      <c r="F58" s="27">
        <v>15000</v>
      </c>
      <c r="G58" s="27"/>
      <c r="H58" s="27"/>
    </row>
    <row r="59" spans="1:8" x14ac:dyDescent="0.2">
      <c r="A59" s="10" t="s">
        <v>817</v>
      </c>
      <c r="B59" s="4" t="s">
        <v>818</v>
      </c>
      <c r="C59" s="27">
        <v>0</v>
      </c>
      <c r="D59" s="27">
        <v>0</v>
      </c>
      <c r="E59" s="5">
        <v>0</v>
      </c>
      <c r="F59" s="27">
        <v>0</v>
      </c>
      <c r="G59" s="27"/>
      <c r="H59" s="27"/>
    </row>
    <row r="60" spans="1:8" s="57" customFormat="1" x14ac:dyDescent="0.2">
      <c r="A60" s="54"/>
      <c r="B60" s="55" t="s">
        <v>655</v>
      </c>
      <c r="C60" s="61">
        <f>SUM(C58:C59)</f>
        <v>15303</v>
      </c>
      <c r="D60" s="61">
        <f t="shared" ref="D60:F60" si="30">SUM(D58:D59)</f>
        <v>15000</v>
      </c>
      <c r="E60" s="61">
        <f t="shared" si="30"/>
        <v>0</v>
      </c>
      <c r="F60" s="61">
        <f t="shared" si="30"/>
        <v>15000</v>
      </c>
      <c r="G60" s="61">
        <f t="shared" ref="G60:H60" si="31">SUM(G58:G59)</f>
        <v>0</v>
      </c>
      <c r="H60" s="61">
        <f t="shared" si="31"/>
        <v>0</v>
      </c>
    </row>
    <row r="61" spans="1:8" x14ac:dyDescent="0.2">
      <c r="A61" s="10"/>
      <c r="B61" s="4"/>
      <c r="C61" s="27"/>
      <c r="D61" s="27"/>
      <c r="E61" s="5"/>
      <c r="G61" s="27"/>
      <c r="H61" s="27"/>
    </row>
    <row r="62" spans="1:8" x14ac:dyDescent="0.2">
      <c r="A62" s="10" t="s">
        <v>63</v>
      </c>
      <c r="B62" s="4" t="s">
        <v>64</v>
      </c>
      <c r="C62" s="27">
        <v>0</v>
      </c>
      <c r="D62" s="27">
        <v>0</v>
      </c>
      <c r="E62" s="5">
        <v>0</v>
      </c>
      <c r="F62" s="27">
        <v>0</v>
      </c>
      <c r="G62" s="27"/>
      <c r="H62" s="27"/>
    </row>
    <row r="63" spans="1:8" x14ac:dyDescent="0.2">
      <c r="A63" s="10" t="s">
        <v>65</v>
      </c>
      <c r="B63" s="4" t="s">
        <v>803</v>
      </c>
      <c r="C63" s="27">
        <v>3093</v>
      </c>
      <c r="D63" s="27">
        <v>3213</v>
      </c>
      <c r="E63" s="5">
        <v>3213</v>
      </c>
      <c r="F63" s="27">
        <v>3500</v>
      </c>
      <c r="G63" s="27"/>
      <c r="H63" s="27"/>
    </row>
    <row r="64" spans="1:8" s="57" customFormat="1" x14ac:dyDescent="0.2">
      <c r="A64" s="54"/>
      <c r="B64" s="55" t="s">
        <v>655</v>
      </c>
      <c r="C64" s="61">
        <f t="shared" ref="C64" si="32">SUM(C62:C63)</f>
        <v>3093</v>
      </c>
      <c r="D64" s="61">
        <f t="shared" ref="D64:F64" si="33">SUM(D62:D63)</f>
        <v>3213</v>
      </c>
      <c r="E64" s="61">
        <f t="shared" si="33"/>
        <v>3213</v>
      </c>
      <c r="F64" s="61">
        <f t="shared" si="33"/>
        <v>3500</v>
      </c>
      <c r="G64" s="61">
        <f t="shared" ref="G64:H64" si="34">SUM(G62:G63)</f>
        <v>0</v>
      </c>
      <c r="H64" s="61">
        <f t="shared" si="34"/>
        <v>0</v>
      </c>
    </row>
    <row r="65" spans="1:8" x14ac:dyDescent="0.2">
      <c r="A65" s="10"/>
      <c r="B65" s="4"/>
      <c r="C65" s="27"/>
      <c r="D65" s="27"/>
      <c r="E65" s="5"/>
      <c r="G65" s="27"/>
      <c r="H65" s="27"/>
    </row>
    <row r="66" spans="1:8" x14ac:dyDescent="0.2">
      <c r="A66" s="10" t="s">
        <v>66</v>
      </c>
      <c r="B66" s="4" t="s">
        <v>804</v>
      </c>
      <c r="C66" s="5">
        <v>0</v>
      </c>
      <c r="D66" s="27">
        <v>0</v>
      </c>
      <c r="E66" s="5">
        <v>0</v>
      </c>
      <c r="F66" s="5">
        <v>0</v>
      </c>
      <c r="G66" s="5"/>
      <c r="H66" s="5"/>
    </row>
    <row r="67" spans="1:8" s="57" customFormat="1" x14ac:dyDescent="0.2">
      <c r="A67" s="54"/>
      <c r="B67" s="55" t="s">
        <v>655</v>
      </c>
      <c r="C67" s="61">
        <f t="shared" ref="C67" si="35">SUM(C66:C66)</f>
        <v>0</v>
      </c>
      <c r="D67" s="61">
        <f t="shared" ref="D67:F67" si="36">SUM(D66:D66)</f>
        <v>0</v>
      </c>
      <c r="E67" s="61">
        <f t="shared" si="36"/>
        <v>0</v>
      </c>
      <c r="F67" s="61">
        <f t="shared" si="36"/>
        <v>0</v>
      </c>
      <c r="G67" s="61">
        <f t="shared" ref="G67:H67" si="37">SUM(G66:G66)</f>
        <v>0</v>
      </c>
      <c r="H67" s="61">
        <f t="shared" si="37"/>
        <v>0</v>
      </c>
    </row>
    <row r="68" spans="1:8" x14ac:dyDescent="0.2">
      <c r="A68" s="10"/>
      <c r="B68" s="4"/>
      <c r="C68" s="27"/>
      <c r="D68" s="27"/>
      <c r="E68" s="5"/>
      <c r="G68" s="27"/>
      <c r="H68" s="27"/>
    </row>
    <row r="69" spans="1:8" x14ac:dyDescent="0.2">
      <c r="A69" s="10" t="s">
        <v>67</v>
      </c>
      <c r="B69" s="4" t="s">
        <v>840</v>
      </c>
      <c r="C69" s="27">
        <v>117068</v>
      </c>
      <c r="D69" s="27">
        <v>144989</v>
      </c>
      <c r="E69" s="5">
        <v>94844</v>
      </c>
      <c r="F69" s="27">
        <v>158080</v>
      </c>
      <c r="G69" s="27"/>
      <c r="H69" s="27"/>
    </row>
    <row r="70" spans="1:8" x14ac:dyDescent="0.2">
      <c r="A70" s="10" t="s">
        <v>68</v>
      </c>
      <c r="B70" s="4" t="s">
        <v>69</v>
      </c>
      <c r="C70" s="27">
        <v>50325</v>
      </c>
      <c r="D70" s="27">
        <v>25000</v>
      </c>
      <c r="E70" s="5">
        <v>24893</v>
      </c>
      <c r="F70" s="27">
        <v>3600</v>
      </c>
      <c r="G70" s="27"/>
      <c r="H70" s="27"/>
    </row>
    <row r="71" spans="1:8" x14ac:dyDescent="0.2">
      <c r="A71" s="10" t="s">
        <v>70</v>
      </c>
      <c r="B71" s="4" t="s">
        <v>71</v>
      </c>
      <c r="C71" s="27">
        <v>134207</v>
      </c>
      <c r="D71" s="27">
        <v>128265</v>
      </c>
      <c r="E71" s="5">
        <v>117227</v>
      </c>
      <c r="F71" s="27">
        <v>119860</v>
      </c>
      <c r="G71" s="27"/>
      <c r="H71" s="27"/>
    </row>
    <row r="72" spans="1:8" s="51" customFormat="1" x14ac:dyDescent="0.2">
      <c r="A72" s="73" t="s">
        <v>774</v>
      </c>
      <c r="B72" s="74" t="s">
        <v>775</v>
      </c>
      <c r="C72" s="76">
        <v>1876</v>
      </c>
      <c r="D72" s="76">
        <v>95680</v>
      </c>
      <c r="E72" s="75">
        <v>58944</v>
      </c>
      <c r="F72" s="76">
        <v>101457</v>
      </c>
      <c r="G72" s="76"/>
      <c r="H72" s="76"/>
    </row>
    <row r="73" spans="1:8" s="57" customFormat="1" x14ac:dyDescent="0.2">
      <c r="A73" s="54"/>
      <c r="B73" s="55" t="s">
        <v>655</v>
      </c>
      <c r="C73" s="61">
        <f t="shared" ref="C73" si="38">SUM(C69:C72)</f>
        <v>303476</v>
      </c>
      <c r="D73" s="61">
        <f t="shared" ref="D73:G73" si="39">SUM(D69:D72)</f>
        <v>393934</v>
      </c>
      <c r="E73" s="61">
        <f t="shared" si="39"/>
        <v>295908</v>
      </c>
      <c r="F73" s="61">
        <f t="shared" si="39"/>
        <v>382997</v>
      </c>
      <c r="G73" s="61">
        <f t="shared" si="39"/>
        <v>0</v>
      </c>
      <c r="H73" s="61">
        <f t="shared" ref="H73" si="40">SUM(H69:H72)</f>
        <v>0</v>
      </c>
    </row>
    <row r="74" spans="1:8" x14ac:dyDescent="0.2">
      <c r="A74" s="10"/>
      <c r="B74" s="4"/>
      <c r="C74" s="27"/>
      <c r="D74" s="27"/>
      <c r="E74" s="5"/>
      <c r="G74" s="27"/>
      <c r="H74" s="27"/>
    </row>
    <row r="75" spans="1:8" x14ac:dyDescent="0.2">
      <c r="A75" s="10" t="s">
        <v>72</v>
      </c>
      <c r="B75" s="4" t="s">
        <v>776</v>
      </c>
      <c r="C75" s="27">
        <v>8426</v>
      </c>
      <c r="D75" s="27">
        <v>9967</v>
      </c>
      <c r="E75" s="5">
        <v>6016</v>
      </c>
      <c r="F75" s="27">
        <v>13788</v>
      </c>
      <c r="G75" s="27"/>
      <c r="H75" s="27"/>
    </row>
    <row r="76" spans="1:8" x14ac:dyDescent="0.2">
      <c r="A76" s="10" t="s">
        <v>73</v>
      </c>
      <c r="B76" s="4" t="s">
        <v>74</v>
      </c>
      <c r="C76" s="27">
        <v>4184</v>
      </c>
      <c r="D76" s="27">
        <v>5916</v>
      </c>
      <c r="E76" s="5">
        <v>0</v>
      </c>
      <c r="F76" s="27">
        <v>5916</v>
      </c>
      <c r="G76" s="27"/>
      <c r="H76" s="27"/>
    </row>
    <row r="77" spans="1:8" x14ac:dyDescent="0.2">
      <c r="A77" s="10" t="s">
        <v>75</v>
      </c>
      <c r="B77" s="4" t="s">
        <v>76</v>
      </c>
      <c r="C77" s="27">
        <v>2894</v>
      </c>
      <c r="D77" s="27">
        <v>3829</v>
      </c>
      <c r="E77" s="5">
        <v>3828</v>
      </c>
      <c r="F77" s="27">
        <v>3500</v>
      </c>
      <c r="G77" s="27"/>
      <c r="H77" s="27"/>
    </row>
    <row r="78" spans="1:8" s="57" customFormat="1" x14ac:dyDescent="0.2">
      <c r="A78" s="54"/>
      <c r="B78" s="55" t="s">
        <v>655</v>
      </c>
      <c r="C78" s="61">
        <f t="shared" ref="C78" si="41">SUM(C75:C77)</f>
        <v>15504</v>
      </c>
      <c r="D78" s="61">
        <f t="shared" ref="D78:F78" si="42">SUM(D75:D77)</f>
        <v>19712</v>
      </c>
      <c r="E78" s="61">
        <f t="shared" si="42"/>
        <v>9844</v>
      </c>
      <c r="F78" s="61">
        <f t="shared" si="42"/>
        <v>23204</v>
      </c>
      <c r="G78" s="61">
        <f t="shared" ref="G78:H78" si="43">SUM(G75:G77)</f>
        <v>0</v>
      </c>
      <c r="H78" s="61">
        <f t="shared" si="43"/>
        <v>0</v>
      </c>
    </row>
    <row r="79" spans="1:8" x14ac:dyDescent="0.2">
      <c r="A79" s="10"/>
      <c r="B79" s="4"/>
      <c r="C79" s="27"/>
      <c r="D79" s="27"/>
      <c r="E79" s="5"/>
      <c r="G79" s="27"/>
      <c r="H79" s="27"/>
    </row>
    <row r="80" spans="1:8" x14ac:dyDescent="0.2">
      <c r="A80" s="10" t="s">
        <v>77</v>
      </c>
      <c r="B80" s="4" t="s">
        <v>78</v>
      </c>
      <c r="C80" s="27">
        <v>0</v>
      </c>
      <c r="D80" s="27">
        <v>0</v>
      </c>
      <c r="E80" s="5">
        <v>0</v>
      </c>
      <c r="F80" s="27">
        <v>0</v>
      </c>
      <c r="G80" s="27"/>
      <c r="H80" s="27"/>
    </row>
    <row r="81" spans="1:9" x14ac:dyDescent="0.2">
      <c r="A81" s="10" t="s">
        <v>79</v>
      </c>
      <c r="B81" s="4" t="s">
        <v>777</v>
      </c>
      <c r="C81" s="27">
        <v>364</v>
      </c>
      <c r="D81" s="27">
        <v>0</v>
      </c>
      <c r="E81" s="5">
        <v>388</v>
      </c>
      <c r="F81" s="27">
        <v>0</v>
      </c>
      <c r="G81" s="27"/>
      <c r="H81" s="27"/>
    </row>
    <row r="82" spans="1:9" x14ac:dyDescent="0.2">
      <c r="A82" s="10" t="s">
        <v>80</v>
      </c>
      <c r="B82" s="4" t="s">
        <v>81</v>
      </c>
      <c r="C82" s="27">
        <v>2001</v>
      </c>
      <c r="D82" s="27">
        <v>4014</v>
      </c>
      <c r="E82" s="5">
        <v>1148</v>
      </c>
      <c r="F82" s="27">
        <v>4014</v>
      </c>
      <c r="G82" s="27"/>
      <c r="H82" s="27"/>
    </row>
    <row r="83" spans="1:9" x14ac:dyDescent="0.2">
      <c r="A83" s="10" t="s">
        <v>82</v>
      </c>
      <c r="B83" s="4" t="s">
        <v>83</v>
      </c>
      <c r="C83" s="27">
        <v>78</v>
      </c>
      <c r="D83" s="27">
        <v>1000</v>
      </c>
      <c r="E83" s="5">
        <v>673</v>
      </c>
      <c r="F83" s="27">
        <v>3200</v>
      </c>
      <c r="G83" s="27"/>
      <c r="H83" s="27"/>
    </row>
    <row r="84" spans="1:9" x14ac:dyDescent="0.2">
      <c r="A84" s="10" t="s">
        <v>84</v>
      </c>
      <c r="B84" s="4" t="s">
        <v>85</v>
      </c>
      <c r="C84" s="27">
        <v>3</v>
      </c>
      <c r="D84" s="27">
        <v>8</v>
      </c>
      <c r="E84" s="5">
        <v>8</v>
      </c>
      <c r="F84" s="27">
        <v>0</v>
      </c>
      <c r="G84" s="27"/>
      <c r="H84" s="27"/>
    </row>
    <row r="85" spans="1:9" x14ac:dyDescent="0.2">
      <c r="A85" s="10" t="s">
        <v>86</v>
      </c>
      <c r="B85" s="4" t="s">
        <v>87</v>
      </c>
      <c r="C85" s="27">
        <v>3579</v>
      </c>
      <c r="D85" s="27">
        <v>5500</v>
      </c>
      <c r="E85" s="5">
        <v>3238</v>
      </c>
      <c r="F85" s="27">
        <v>5500</v>
      </c>
      <c r="G85" s="27"/>
      <c r="H85" s="27"/>
    </row>
    <row r="86" spans="1:9" x14ac:dyDescent="0.2">
      <c r="A86" s="10" t="s">
        <v>88</v>
      </c>
      <c r="B86" s="4" t="s">
        <v>89</v>
      </c>
      <c r="C86" s="27">
        <v>505</v>
      </c>
      <c r="D86" s="27">
        <v>657</v>
      </c>
      <c r="E86" s="5">
        <v>657</v>
      </c>
      <c r="F86" s="27">
        <v>633</v>
      </c>
      <c r="G86" s="27"/>
      <c r="H86" s="27"/>
    </row>
    <row r="87" spans="1:9" x14ac:dyDescent="0.2">
      <c r="A87" s="10" t="s">
        <v>90</v>
      </c>
      <c r="B87" s="4" t="s">
        <v>893</v>
      </c>
      <c r="C87" s="27">
        <v>1613</v>
      </c>
      <c r="D87" s="27">
        <v>5231</v>
      </c>
      <c r="E87" s="5">
        <v>5230</v>
      </c>
      <c r="F87" s="27">
        <v>1450</v>
      </c>
      <c r="G87" s="27"/>
      <c r="H87" s="27"/>
    </row>
    <row r="88" spans="1:9" x14ac:dyDescent="0.2">
      <c r="A88" s="10" t="s">
        <v>91</v>
      </c>
      <c r="B88" s="4" t="s">
        <v>92</v>
      </c>
      <c r="C88" s="27">
        <v>0</v>
      </c>
      <c r="D88" s="27">
        <v>0</v>
      </c>
      <c r="E88" s="5">
        <v>0</v>
      </c>
      <c r="F88" s="27">
        <v>0</v>
      </c>
      <c r="G88" s="27"/>
      <c r="H88" s="27"/>
    </row>
    <row r="89" spans="1:9" x14ac:dyDescent="0.2">
      <c r="A89" s="10" t="s">
        <v>93</v>
      </c>
      <c r="B89" s="4" t="s">
        <v>94</v>
      </c>
      <c r="C89" s="27">
        <v>3196</v>
      </c>
      <c r="D89" s="27">
        <v>6328</v>
      </c>
      <c r="E89" s="5">
        <v>2506</v>
      </c>
      <c r="F89" s="27">
        <v>6328</v>
      </c>
      <c r="G89" s="27"/>
      <c r="H89" s="27"/>
    </row>
    <row r="90" spans="1:9" x14ac:dyDescent="0.2">
      <c r="A90" s="10" t="s">
        <v>95</v>
      </c>
      <c r="B90" s="4" t="s">
        <v>96</v>
      </c>
      <c r="C90" s="27">
        <v>8</v>
      </c>
      <c r="D90" s="27">
        <v>0</v>
      </c>
      <c r="E90" s="5">
        <v>0</v>
      </c>
      <c r="F90" s="27">
        <v>0</v>
      </c>
      <c r="G90" s="27"/>
      <c r="H90" s="27"/>
    </row>
    <row r="91" spans="1:9" x14ac:dyDescent="0.2">
      <c r="A91" s="10" t="s">
        <v>97</v>
      </c>
      <c r="B91" s="4" t="s">
        <v>98</v>
      </c>
      <c r="C91" s="27">
        <v>26</v>
      </c>
      <c r="D91" s="27">
        <v>500</v>
      </c>
      <c r="E91" s="5">
        <v>19</v>
      </c>
      <c r="F91" s="27">
        <v>500</v>
      </c>
      <c r="G91" s="27"/>
      <c r="H91" s="27"/>
    </row>
    <row r="92" spans="1:9" x14ac:dyDescent="0.2">
      <c r="A92" s="10" t="s">
        <v>99</v>
      </c>
      <c r="B92" s="4" t="s">
        <v>100</v>
      </c>
      <c r="C92" s="27">
        <v>65</v>
      </c>
      <c r="D92" s="27">
        <v>225</v>
      </c>
      <c r="E92" s="5">
        <v>20</v>
      </c>
      <c r="F92" s="27">
        <v>225</v>
      </c>
      <c r="G92" s="27"/>
      <c r="H92" s="27"/>
    </row>
    <row r="93" spans="1:9" x14ac:dyDescent="0.2">
      <c r="A93" s="10" t="s">
        <v>101</v>
      </c>
      <c r="B93" s="4" t="s">
        <v>102</v>
      </c>
      <c r="C93" s="27">
        <v>3</v>
      </c>
      <c r="D93" s="27">
        <v>90</v>
      </c>
      <c r="E93" s="5">
        <v>2</v>
      </c>
      <c r="F93" s="27">
        <v>90</v>
      </c>
      <c r="G93" s="27"/>
      <c r="H93" s="27"/>
    </row>
    <row r="94" spans="1:9" x14ac:dyDescent="0.2">
      <c r="A94" s="10" t="s">
        <v>103</v>
      </c>
      <c r="B94" s="4" t="s">
        <v>104</v>
      </c>
      <c r="C94" s="27">
        <v>2723</v>
      </c>
      <c r="D94" s="27">
        <v>3000</v>
      </c>
      <c r="E94" s="5">
        <v>1312</v>
      </c>
      <c r="F94" s="27">
        <v>3000</v>
      </c>
      <c r="G94" s="27"/>
      <c r="H94" s="27"/>
    </row>
    <row r="95" spans="1:9" s="57" customFormat="1" x14ac:dyDescent="0.2">
      <c r="A95" s="54"/>
      <c r="B95" s="55" t="s">
        <v>655</v>
      </c>
      <c r="C95" s="61">
        <f t="shared" ref="C95" si="44">SUM(C80:C94)</f>
        <v>14164</v>
      </c>
      <c r="D95" s="61">
        <f t="shared" ref="D95:F95" si="45">SUM(D80:D94)</f>
        <v>26553</v>
      </c>
      <c r="E95" s="61">
        <f t="shared" si="45"/>
        <v>15201</v>
      </c>
      <c r="F95" s="61">
        <f t="shared" si="45"/>
        <v>24940</v>
      </c>
      <c r="G95" s="61">
        <f t="shared" ref="G95:H95" si="46">SUM(G80:G94)</f>
        <v>0</v>
      </c>
      <c r="H95" s="61">
        <f t="shared" si="46"/>
        <v>0</v>
      </c>
    </row>
    <row r="96" spans="1:9" s="57" customFormat="1" x14ac:dyDescent="0.2">
      <c r="A96" s="11"/>
      <c r="B96" s="6"/>
      <c r="C96" s="9"/>
      <c r="D96" s="9"/>
      <c r="E96" s="9"/>
      <c r="F96" s="9"/>
      <c r="G96" s="9"/>
      <c r="H96" s="9"/>
      <c r="I96" s="8"/>
    </row>
    <row r="97" spans="1:8" x14ac:dyDescent="0.2">
      <c r="A97" s="10" t="s">
        <v>105</v>
      </c>
      <c r="B97" s="4" t="s">
        <v>778</v>
      </c>
      <c r="C97" s="27">
        <v>65193</v>
      </c>
      <c r="D97" s="27">
        <v>93780</v>
      </c>
      <c r="E97" s="5">
        <v>92170</v>
      </c>
      <c r="F97" s="27">
        <v>124286</v>
      </c>
      <c r="G97" s="27"/>
      <c r="H97" s="27"/>
    </row>
    <row r="98" spans="1:8" s="57" customFormat="1" x14ac:dyDescent="0.2">
      <c r="A98" s="54"/>
      <c r="B98" s="55" t="s">
        <v>655</v>
      </c>
      <c r="C98" s="61">
        <f t="shared" ref="C98" si="47">SUM(C97:C97)</f>
        <v>65193</v>
      </c>
      <c r="D98" s="61">
        <f t="shared" ref="D98:F98" si="48">SUM(D97:D97)</f>
        <v>93780</v>
      </c>
      <c r="E98" s="61">
        <f t="shared" si="48"/>
        <v>92170</v>
      </c>
      <c r="F98" s="61">
        <f t="shared" si="48"/>
        <v>124286</v>
      </c>
      <c r="G98" s="61">
        <f t="shared" ref="G98:H98" si="49">SUM(G97:G97)</f>
        <v>0</v>
      </c>
      <c r="H98" s="61">
        <f t="shared" si="49"/>
        <v>0</v>
      </c>
    </row>
    <row r="99" spans="1:8" x14ac:dyDescent="0.2">
      <c r="A99" s="10"/>
      <c r="B99" s="4"/>
      <c r="C99" s="27"/>
      <c r="D99" s="27"/>
      <c r="E99" s="5"/>
      <c r="G99" s="27"/>
      <c r="H99" s="27"/>
    </row>
    <row r="100" spans="1:8" x14ac:dyDescent="0.2">
      <c r="A100" s="10" t="s">
        <v>106</v>
      </c>
      <c r="B100" s="4" t="s">
        <v>107</v>
      </c>
      <c r="C100" s="27">
        <v>137675</v>
      </c>
      <c r="D100" s="27">
        <v>164256</v>
      </c>
      <c r="E100" s="5">
        <v>164249</v>
      </c>
      <c r="F100" s="27">
        <v>176575</v>
      </c>
      <c r="G100" s="27"/>
      <c r="H100" s="27"/>
    </row>
    <row r="101" spans="1:8" s="57" customFormat="1" x14ac:dyDescent="0.2">
      <c r="A101" s="54"/>
      <c r="B101" s="55" t="s">
        <v>655</v>
      </c>
      <c r="C101" s="61">
        <f t="shared" ref="C101" si="50">SUM(C100:C100)</f>
        <v>137675</v>
      </c>
      <c r="D101" s="61">
        <f t="shared" ref="D101:F101" si="51">SUM(D100:D100)</f>
        <v>164256</v>
      </c>
      <c r="E101" s="61">
        <f t="shared" si="51"/>
        <v>164249</v>
      </c>
      <c r="F101" s="61">
        <f t="shared" si="51"/>
        <v>176575</v>
      </c>
      <c r="G101" s="61">
        <f t="shared" ref="G101:H101" si="52">SUM(G100:G100)</f>
        <v>0</v>
      </c>
      <c r="H101" s="61">
        <f t="shared" si="52"/>
        <v>0</v>
      </c>
    </row>
    <row r="102" spans="1:8" x14ac:dyDescent="0.2">
      <c r="A102" s="10"/>
      <c r="B102" s="4"/>
      <c r="C102" s="27"/>
      <c r="D102" s="27"/>
      <c r="E102" s="5"/>
      <c r="G102" s="27"/>
      <c r="H102" s="27"/>
    </row>
    <row r="103" spans="1:8" x14ac:dyDescent="0.2">
      <c r="A103" s="10" t="s">
        <v>109</v>
      </c>
      <c r="B103" s="4" t="s">
        <v>108</v>
      </c>
      <c r="C103" s="27">
        <v>1500</v>
      </c>
      <c r="D103" s="27">
        <v>1500</v>
      </c>
      <c r="E103" s="5">
        <v>1500</v>
      </c>
      <c r="F103" s="27">
        <v>1500</v>
      </c>
      <c r="G103" s="27"/>
      <c r="H103" s="27"/>
    </row>
    <row r="104" spans="1:8" s="57" customFormat="1" x14ac:dyDescent="0.2">
      <c r="A104" s="54"/>
      <c r="B104" s="55" t="s">
        <v>655</v>
      </c>
      <c r="C104" s="61">
        <f t="shared" ref="C104" si="53">SUM(C103:C103)</f>
        <v>1500</v>
      </c>
      <c r="D104" s="61">
        <f t="shared" ref="D104:F104" si="54">SUM(D103:D103)</f>
        <v>1500</v>
      </c>
      <c r="E104" s="61">
        <f t="shared" si="54"/>
        <v>1500</v>
      </c>
      <c r="F104" s="61">
        <f t="shared" si="54"/>
        <v>1500</v>
      </c>
      <c r="G104" s="61">
        <f t="shared" ref="G104:H104" si="55">SUM(G103:G103)</f>
        <v>0</v>
      </c>
      <c r="H104" s="61">
        <f t="shared" si="55"/>
        <v>0</v>
      </c>
    </row>
    <row r="105" spans="1:8" x14ac:dyDescent="0.2">
      <c r="A105" s="10"/>
      <c r="B105" s="4"/>
      <c r="C105" s="27"/>
      <c r="D105" s="27"/>
      <c r="E105" s="5"/>
      <c r="G105" s="27"/>
      <c r="H105" s="27"/>
    </row>
    <row r="106" spans="1:8" ht="22.5" x14ac:dyDescent="0.2">
      <c r="A106" s="10" t="s">
        <v>933</v>
      </c>
      <c r="B106" s="4" t="s">
        <v>418</v>
      </c>
      <c r="C106" s="27">
        <v>75</v>
      </c>
      <c r="D106" s="27">
        <v>0</v>
      </c>
      <c r="E106" s="5">
        <v>1426</v>
      </c>
      <c r="F106" s="27">
        <v>0</v>
      </c>
      <c r="G106" s="27"/>
      <c r="H106" s="27"/>
    </row>
    <row r="107" spans="1:8" s="57" customFormat="1" x14ac:dyDescent="0.2">
      <c r="A107" s="54"/>
      <c r="B107" s="55" t="s">
        <v>655</v>
      </c>
      <c r="C107" s="56">
        <f t="shared" ref="C107" si="56">SUM(C106)</f>
        <v>75</v>
      </c>
      <c r="D107" s="56">
        <f t="shared" ref="D107:F107" si="57">SUM(D106)</f>
        <v>0</v>
      </c>
      <c r="E107" s="56">
        <f t="shared" si="57"/>
        <v>1426</v>
      </c>
      <c r="F107" s="56">
        <f t="shared" si="57"/>
        <v>0</v>
      </c>
      <c r="G107" s="56">
        <f t="shared" ref="G107:H107" si="58">SUM(G106)</f>
        <v>0</v>
      </c>
      <c r="H107" s="56">
        <f t="shared" si="58"/>
        <v>0</v>
      </c>
    </row>
    <row r="108" spans="1:8" x14ac:dyDescent="0.2">
      <c r="A108" s="10"/>
      <c r="B108" s="4"/>
      <c r="C108" s="27"/>
      <c r="D108" s="27"/>
      <c r="E108" s="5"/>
      <c r="G108" s="27"/>
      <c r="H108" s="27"/>
    </row>
    <row r="109" spans="1:8" s="57" customFormat="1" x14ac:dyDescent="0.2">
      <c r="A109" s="10" t="s">
        <v>110</v>
      </c>
      <c r="B109" s="4" t="s">
        <v>111</v>
      </c>
      <c r="C109" s="27">
        <v>0</v>
      </c>
      <c r="D109" s="27">
        <v>48368</v>
      </c>
      <c r="E109" s="5">
        <v>0</v>
      </c>
      <c r="F109" s="27">
        <v>300000</v>
      </c>
      <c r="G109" s="27"/>
      <c r="H109" s="27"/>
    </row>
    <row r="110" spans="1:8" x14ac:dyDescent="0.2">
      <c r="A110" s="54"/>
      <c r="B110" s="55" t="s">
        <v>655</v>
      </c>
      <c r="C110" s="61">
        <f t="shared" ref="C110" si="59">SUM(C109:C109)</f>
        <v>0</v>
      </c>
      <c r="D110" s="61">
        <f t="shared" ref="D110:F110" si="60">SUM(D109:D109)</f>
        <v>48368</v>
      </c>
      <c r="E110" s="61">
        <f t="shared" si="60"/>
        <v>0</v>
      </c>
      <c r="F110" s="61">
        <f t="shared" si="60"/>
        <v>300000</v>
      </c>
      <c r="G110" s="61">
        <f t="shared" ref="G110:H110" si="61">SUM(G109:G109)</f>
        <v>0</v>
      </c>
      <c r="H110" s="61">
        <f t="shared" si="61"/>
        <v>0</v>
      </c>
    </row>
    <row r="111" spans="1:8" s="57" customFormat="1" x14ac:dyDescent="0.2">
      <c r="A111" s="10"/>
      <c r="B111" s="4"/>
      <c r="C111" s="27"/>
      <c r="D111" s="27"/>
      <c r="E111" s="5"/>
      <c r="F111" s="27"/>
      <c r="G111" s="27"/>
      <c r="H111" s="27"/>
    </row>
    <row r="112" spans="1:8" x14ac:dyDescent="0.2">
      <c r="A112" s="10" t="s">
        <v>112</v>
      </c>
      <c r="B112" s="4" t="s">
        <v>779</v>
      </c>
      <c r="C112" s="27">
        <v>2409246</v>
      </c>
      <c r="D112" s="27">
        <v>2358857</v>
      </c>
      <c r="E112" s="5">
        <v>1770148</v>
      </c>
      <c r="F112" s="27">
        <v>2372940</v>
      </c>
      <c r="G112" s="27"/>
      <c r="H112" s="27"/>
    </row>
    <row r="113" spans="1:8" x14ac:dyDescent="0.2">
      <c r="A113" s="10" t="s">
        <v>113</v>
      </c>
      <c r="B113" s="4" t="s">
        <v>780</v>
      </c>
      <c r="C113" s="27">
        <v>6500</v>
      </c>
      <c r="D113" s="27">
        <v>2500</v>
      </c>
      <c r="E113" s="5">
        <v>0</v>
      </c>
      <c r="F113" s="27">
        <v>21734</v>
      </c>
      <c r="G113" s="27"/>
      <c r="H113" s="27"/>
    </row>
    <row r="114" spans="1:8" x14ac:dyDescent="0.2">
      <c r="A114" s="10" t="s">
        <v>114</v>
      </c>
      <c r="B114" s="4" t="s">
        <v>781</v>
      </c>
      <c r="C114" s="27">
        <v>266824</v>
      </c>
      <c r="D114" s="27">
        <v>343669</v>
      </c>
      <c r="E114" s="5">
        <v>211146</v>
      </c>
      <c r="F114" s="27">
        <v>436715</v>
      </c>
      <c r="G114" s="27"/>
      <c r="H114" s="27"/>
    </row>
    <row r="115" spans="1:8" x14ac:dyDescent="0.2">
      <c r="A115" s="54"/>
      <c r="B115" s="55" t="s">
        <v>655</v>
      </c>
      <c r="C115" s="61">
        <f t="shared" ref="C115" si="62">SUM(C112:C114)</f>
        <v>2682570</v>
      </c>
      <c r="D115" s="61">
        <f t="shared" ref="D115:G115" si="63">SUM(D112:D114)</f>
        <v>2705026</v>
      </c>
      <c r="E115" s="61">
        <f t="shared" si="63"/>
        <v>1981294</v>
      </c>
      <c r="F115" s="61">
        <f t="shared" si="63"/>
        <v>2831389</v>
      </c>
      <c r="G115" s="61">
        <f t="shared" si="63"/>
        <v>0</v>
      </c>
      <c r="H115" s="61">
        <f t="shared" ref="H115" si="64">SUM(H112:H114)</f>
        <v>0</v>
      </c>
    </row>
    <row r="116" spans="1:8" x14ac:dyDescent="0.2">
      <c r="A116" s="10"/>
      <c r="B116" s="4"/>
      <c r="C116" s="27"/>
      <c r="D116" s="27"/>
      <c r="E116" s="5"/>
      <c r="G116" s="27"/>
      <c r="H116" s="27"/>
    </row>
    <row r="117" spans="1:8" s="57" customFormat="1" x14ac:dyDescent="0.2">
      <c r="A117" s="10" t="s">
        <v>115</v>
      </c>
      <c r="B117" s="4" t="s">
        <v>116</v>
      </c>
      <c r="C117" s="5">
        <v>600</v>
      </c>
      <c r="D117" s="27">
        <v>0</v>
      </c>
      <c r="E117" s="5">
        <v>74517</v>
      </c>
      <c r="F117" s="5">
        <v>0</v>
      </c>
      <c r="G117" s="5"/>
      <c r="H117" s="5"/>
    </row>
    <row r="118" spans="1:8" x14ac:dyDescent="0.2">
      <c r="A118" s="10" t="s">
        <v>117</v>
      </c>
      <c r="B118" s="4" t="s">
        <v>782</v>
      </c>
      <c r="C118" s="5">
        <v>18341</v>
      </c>
      <c r="D118" s="27">
        <v>0</v>
      </c>
      <c r="E118" s="5">
        <v>0</v>
      </c>
      <c r="F118" s="5">
        <v>0</v>
      </c>
      <c r="G118" s="5"/>
      <c r="H118" s="5"/>
    </row>
    <row r="119" spans="1:8" x14ac:dyDescent="0.2">
      <c r="A119" s="54"/>
      <c r="B119" s="55" t="s">
        <v>655</v>
      </c>
      <c r="C119" s="61">
        <f t="shared" ref="C119" si="65">SUM(C117:C118)</f>
        <v>18941</v>
      </c>
      <c r="D119" s="61">
        <f t="shared" ref="D119:F119" si="66">SUM(D117:D118)</f>
        <v>0</v>
      </c>
      <c r="E119" s="61">
        <f t="shared" si="66"/>
        <v>74517</v>
      </c>
      <c r="F119" s="61">
        <f t="shared" si="66"/>
        <v>0</v>
      </c>
      <c r="G119" s="61">
        <f t="shared" ref="G119:H119" si="67">SUM(G117:G118)</f>
        <v>0</v>
      </c>
      <c r="H119" s="61">
        <f t="shared" si="67"/>
        <v>0</v>
      </c>
    </row>
    <row r="120" spans="1:8" x14ac:dyDescent="0.2">
      <c r="A120" s="10"/>
      <c r="B120" s="4"/>
      <c r="C120" s="27"/>
      <c r="D120" s="27"/>
      <c r="E120" s="5"/>
      <c r="G120" s="27"/>
      <c r="H120" s="27"/>
    </row>
    <row r="121" spans="1:8" x14ac:dyDescent="0.2">
      <c r="A121" s="10" t="s">
        <v>118</v>
      </c>
      <c r="B121" s="4" t="s">
        <v>119</v>
      </c>
      <c r="C121" s="5">
        <v>678</v>
      </c>
      <c r="D121" s="27">
        <v>0</v>
      </c>
      <c r="E121" s="5">
        <v>0</v>
      </c>
      <c r="F121" s="5">
        <v>0</v>
      </c>
      <c r="G121" s="5"/>
      <c r="H121" s="5"/>
    </row>
    <row r="122" spans="1:8" x14ac:dyDescent="0.2">
      <c r="A122" s="10" t="s">
        <v>878</v>
      </c>
      <c r="B122" s="4" t="s">
        <v>879</v>
      </c>
      <c r="C122" s="5">
        <v>0</v>
      </c>
      <c r="D122" s="5">
        <v>0</v>
      </c>
      <c r="E122" s="5">
        <v>0</v>
      </c>
      <c r="F122" s="5">
        <v>0</v>
      </c>
      <c r="G122" s="5"/>
      <c r="H122" s="5"/>
    </row>
    <row r="123" spans="1:8" x14ac:dyDescent="0.2">
      <c r="A123" s="54"/>
      <c r="B123" s="55" t="s">
        <v>655</v>
      </c>
      <c r="C123" s="61">
        <f t="shared" ref="C123" si="68">SUM(C121:C122)</f>
        <v>678</v>
      </c>
      <c r="D123" s="61">
        <f t="shared" ref="D123:F123" si="69">SUM(D121:D122)</f>
        <v>0</v>
      </c>
      <c r="E123" s="61">
        <f t="shared" si="69"/>
        <v>0</v>
      </c>
      <c r="F123" s="61">
        <f t="shared" si="69"/>
        <v>0</v>
      </c>
      <c r="G123" s="61">
        <f t="shared" ref="G123:H123" si="70">SUM(G121:G122)</f>
        <v>0</v>
      </c>
      <c r="H123" s="61">
        <f t="shared" si="70"/>
        <v>0</v>
      </c>
    </row>
    <row r="124" spans="1:8" x14ac:dyDescent="0.2">
      <c r="A124" s="10"/>
      <c r="B124" s="4"/>
      <c r="C124" s="27"/>
      <c r="D124" s="27"/>
      <c r="E124" s="5"/>
      <c r="G124" s="27"/>
      <c r="H124" s="27"/>
    </row>
    <row r="125" spans="1:8" x14ac:dyDescent="0.2">
      <c r="A125" s="10" t="s">
        <v>120</v>
      </c>
      <c r="B125" s="4" t="s">
        <v>121</v>
      </c>
      <c r="C125" s="27">
        <v>17389</v>
      </c>
      <c r="D125" s="27">
        <v>17824</v>
      </c>
      <c r="E125" s="5">
        <v>13025</v>
      </c>
      <c r="F125" s="27">
        <v>18450</v>
      </c>
      <c r="G125" s="27"/>
      <c r="H125" s="27"/>
    </row>
    <row r="126" spans="1:8" s="57" customFormat="1" x14ac:dyDescent="0.2">
      <c r="A126" s="10" t="s">
        <v>122</v>
      </c>
      <c r="B126" s="4" t="s">
        <v>123</v>
      </c>
      <c r="C126" s="27">
        <v>0</v>
      </c>
      <c r="D126" s="27">
        <v>0</v>
      </c>
      <c r="E126" s="5">
        <v>0</v>
      </c>
      <c r="F126" s="27">
        <v>0</v>
      </c>
      <c r="G126" s="27"/>
      <c r="H126" s="27"/>
    </row>
    <row r="127" spans="1:8" x14ac:dyDescent="0.2">
      <c r="A127" s="10" t="s">
        <v>124</v>
      </c>
      <c r="B127" s="4" t="s">
        <v>783</v>
      </c>
      <c r="C127" s="27">
        <v>5339</v>
      </c>
      <c r="D127" s="27">
        <v>7035</v>
      </c>
      <c r="E127" s="5">
        <v>1858</v>
      </c>
      <c r="F127" s="27">
        <v>7035</v>
      </c>
      <c r="G127" s="27"/>
      <c r="H127" s="27"/>
    </row>
    <row r="128" spans="1:8" x14ac:dyDescent="0.2">
      <c r="A128" s="54"/>
      <c r="B128" s="55" t="s">
        <v>655</v>
      </c>
      <c r="C128" s="61">
        <f t="shared" ref="C128" si="71">SUM(C125:C127)</f>
        <v>22728</v>
      </c>
      <c r="D128" s="61">
        <f t="shared" ref="D128:F128" si="72">SUM(D125:D127)</f>
        <v>24859</v>
      </c>
      <c r="E128" s="61">
        <f t="shared" si="72"/>
        <v>14883</v>
      </c>
      <c r="F128" s="61">
        <f t="shared" si="72"/>
        <v>25485</v>
      </c>
      <c r="G128" s="61">
        <f t="shared" ref="G128:H128" si="73">SUM(G125:G127)</f>
        <v>0</v>
      </c>
      <c r="H128" s="61">
        <f t="shared" si="73"/>
        <v>0</v>
      </c>
    </row>
    <row r="129" spans="1:8" x14ac:dyDescent="0.2">
      <c r="A129" s="10"/>
      <c r="B129" s="4"/>
      <c r="C129" s="27"/>
      <c r="D129" s="27"/>
      <c r="E129" s="5"/>
      <c r="G129" s="27"/>
      <c r="H129" s="27"/>
    </row>
    <row r="130" spans="1:8" s="57" customFormat="1" x14ac:dyDescent="0.2">
      <c r="A130" s="10" t="s">
        <v>125</v>
      </c>
      <c r="B130" s="4" t="s">
        <v>784</v>
      </c>
      <c r="C130" s="5">
        <v>0</v>
      </c>
      <c r="D130" s="27">
        <v>0</v>
      </c>
      <c r="E130" s="5">
        <v>0</v>
      </c>
      <c r="F130" s="5">
        <v>0</v>
      </c>
      <c r="G130" s="5"/>
      <c r="H130" s="5"/>
    </row>
    <row r="131" spans="1:8" x14ac:dyDescent="0.2">
      <c r="A131" s="10" t="s">
        <v>126</v>
      </c>
      <c r="B131" s="4" t="s">
        <v>127</v>
      </c>
      <c r="C131" s="5">
        <v>0</v>
      </c>
      <c r="D131" s="27">
        <v>5760</v>
      </c>
      <c r="E131" s="5">
        <v>0</v>
      </c>
      <c r="F131" s="5">
        <v>5760</v>
      </c>
      <c r="G131" s="5"/>
      <c r="H131" s="5"/>
    </row>
    <row r="132" spans="1:8" x14ac:dyDescent="0.2">
      <c r="A132" s="54"/>
      <c r="B132" s="55" t="s">
        <v>655</v>
      </c>
      <c r="C132" s="56">
        <f>SUM(C130:C131)</f>
        <v>0</v>
      </c>
      <c r="D132" s="56">
        <f t="shared" ref="D132:F132" si="74">SUM(D130:D131)</f>
        <v>5760</v>
      </c>
      <c r="E132" s="56">
        <f t="shared" si="74"/>
        <v>0</v>
      </c>
      <c r="F132" s="56">
        <f t="shared" si="74"/>
        <v>5760</v>
      </c>
      <c r="G132" s="56">
        <f t="shared" ref="G132:H132" si="75">SUM(G130:G131)</f>
        <v>0</v>
      </c>
      <c r="H132" s="56">
        <f t="shared" si="75"/>
        <v>0</v>
      </c>
    </row>
    <row r="133" spans="1:8" x14ac:dyDescent="0.2">
      <c r="A133" s="10"/>
      <c r="B133" s="4"/>
      <c r="C133" s="27"/>
      <c r="D133" s="27"/>
      <c r="E133" s="5"/>
      <c r="G133" s="27"/>
      <c r="H133" s="27"/>
    </row>
    <row r="134" spans="1:8" x14ac:dyDescent="0.2">
      <c r="A134" s="10" t="s">
        <v>880</v>
      </c>
      <c r="B134" s="4" t="s">
        <v>881</v>
      </c>
      <c r="C134" s="27">
        <v>82240</v>
      </c>
      <c r="D134" s="27">
        <v>98307</v>
      </c>
      <c r="E134" s="5">
        <v>61062</v>
      </c>
      <c r="F134" s="27">
        <v>140576</v>
      </c>
      <c r="G134" s="27"/>
      <c r="H134" s="27"/>
    </row>
    <row r="135" spans="1:8" s="57" customFormat="1" x14ac:dyDescent="0.2">
      <c r="A135" s="10" t="s">
        <v>882</v>
      </c>
      <c r="B135" s="4" t="s">
        <v>883</v>
      </c>
      <c r="C135" s="27">
        <v>0</v>
      </c>
      <c r="D135" s="27">
        <v>0</v>
      </c>
      <c r="E135" s="5">
        <v>0</v>
      </c>
      <c r="F135" s="27">
        <v>0</v>
      </c>
      <c r="G135" s="27"/>
      <c r="H135" s="27"/>
    </row>
    <row r="136" spans="1:8" x14ac:dyDescent="0.2">
      <c r="A136" s="10" t="s">
        <v>884</v>
      </c>
      <c r="B136" s="4" t="s">
        <v>885</v>
      </c>
      <c r="C136" s="27">
        <v>15859</v>
      </c>
      <c r="D136" s="27">
        <v>25682</v>
      </c>
      <c r="E136" s="5">
        <v>15029</v>
      </c>
      <c r="F136" s="27">
        <v>21782</v>
      </c>
      <c r="G136" s="27"/>
      <c r="H136" s="27"/>
    </row>
    <row r="137" spans="1:8" x14ac:dyDescent="0.2">
      <c r="A137" s="54"/>
      <c r="B137" s="55" t="s">
        <v>655</v>
      </c>
      <c r="C137" s="56">
        <f t="shared" ref="C137" si="76">SUM(C134:C136)</f>
        <v>98099</v>
      </c>
      <c r="D137" s="56">
        <f t="shared" ref="D137:F137" si="77">SUM(D134:D136)</f>
        <v>123989</v>
      </c>
      <c r="E137" s="56">
        <f t="shared" si="77"/>
        <v>76091</v>
      </c>
      <c r="F137" s="56">
        <f t="shared" si="77"/>
        <v>162358</v>
      </c>
      <c r="G137" s="56">
        <f t="shared" ref="G137:H137" si="78">SUM(G134:G136)</f>
        <v>0</v>
      </c>
      <c r="H137" s="56">
        <f t="shared" si="78"/>
        <v>0</v>
      </c>
    </row>
    <row r="138" spans="1:8" s="57" customFormat="1" x14ac:dyDescent="0.2">
      <c r="A138" s="10"/>
      <c r="B138" s="4"/>
      <c r="C138" s="27"/>
      <c r="D138" s="27"/>
      <c r="E138" s="5"/>
      <c r="F138" s="27"/>
      <c r="G138" s="27"/>
      <c r="H138" s="27"/>
    </row>
    <row r="139" spans="1:8" x14ac:dyDescent="0.2">
      <c r="A139" s="10" t="s">
        <v>128</v>
      </c>
      <c r="B139" s="4" t="s">
        <v>841</v>
      </c>
      <c r="C139" s="27">
        <v>239196</v>
      </c>
      <c r="D139" s="27">
        <v>239196</v>
      </c>
      <c r="E139" s="5">
        <v>179397</v>
      </c>
      <c r="F139" s="27">
        <v>339196</v>
      </c>
      <c r="G139" s="27"/>
      <c r="H139" s="27"/>
    </row>
    <row r="140" spans="1:8" x14ac:dyDescent="0.2">
      <c r="A140" s="54"/>
      <c r="B140" s="55" t="s">
        <v>655</v>
      </c>
      <c r="C140" s="56">
        <f>SUM(C139)</f>
        <v>239196</v>
      </c>
      <c r="D140" s="56">
        <f t="shared" ref="D140:F140" si="79">SUM(D139)</f>
        <v>239196</v>
      </c>
      <c r="E140" s="56">
        <f t="shared" si="79"/>
        <v>179397</v>
      </c>
      <c r="F140" s="56">
        <f t="shared" si="79"/>
        <v>339196</v>
      </c>
      <c r="G140" s="56">
        <f t="shared" ref="G140:H140" si="80">SUM(G139)</f>
        <v>0</v>
      </c>
      <c r="H140" s="56">
        <f t="shared" si="80"/>
        <v>0</v>
      </c>
    </row>
    <row r="141" spans="1:8" s="57" customFormat="1" x14ac:dyDescent="0.2">
      <c r="A141" s="10"/>
      <c r="B141" s="4"/>
      <c r="C141" s="27"/>
      <c r="D141" s="27"/>
      <c r="E141" s="5"/>
      <c r="F141" s="27"/>
      <c r="G141" s="27"/>
      <c r="H141" s="27"/>
    </row>
    <row r="142" spans="1:8" ht="22.5" x14ac:dyDescent="0.2">
      <c r="A142" s="10" t="s">
        <v>129</v>
      </c>
      <c r="B142" s="4" t="s">
        <v>130</v>
      </c>
      <c r="C142" s="27">
        <v>10475</v>
      </c>
      <c r="D142" s="27">
        <v>50000</v>
      </c>
      <c r="E142" s="5">
        <v>20996</v>
      </c>
      <c r="F142" s="27">
        <v>32840</v>
      </c>
      <c r="G142" s="27"/>
      <c r="H142" s="27"/>
    </row>
    <row r="143" spans="1:8" x14ac:dyDescent="0.2">
      <c r="A143" s="54"/>
      <c r="B143" s="55" t="s">
        <v>655</v>
      </c>
      <c r="C143" s="56">
        <f>SUM(C142)</f>
        <v>10475</v>
      </c>
      <c r="D143" s="56">
        <f>SUM(D142)</f>
        <v>50000</v>
      </c>
      <c r="E143" s="56">
        <f t="shared" ref="E143:F143" si="81">SUM(E142)</f>
        <v>20996</v>
      </c>
      <c r="F143" s="56">
        <f t="shared" si="81"/>
        <v>32840</v>
      </c>
      <c r="G143" s="56">
        <f t="shared" ref="G143:H143" si="82">SUM(G142)</f>
        <v>0</v>
      </c>
      <c r="H143" s="56">
        <f t="shared" si="82"/>
        <v>0</v>
      </c>
    </row>
    <row r="144" spans="1:8" x14ac:dyDescent="0.2">
      <c r="A144" s="10"/>
      <c r="B144" s="4"/>
      <c r="C144" s="27"/>
      <c r="D144" s="27"/>
      <c r="E144" s="5"/>
      <c r="G144" s="27"/>
      <c r="H144" s="27"/>
    </row>
    <row r="145" spans="1:8" x14ac:dyDescent="0.2">
      <c r="A145" s="10" t="s">
        <v>131</v>
      </c>
      <c r="B145" s="4" t="s">
        <v>132</v>
      </c>
      <c r="C145" s="27">
        <v>0</v>
      </c>
      <c r="D145" s="27">
        <v>38000</v>
      </c>
      <c r="E145" s="5">
        <v>0</v>
      </c>
      <c r="F145" s="27">
        <v>0</v>
      </c>
      <c r="G145" s="27"/>
      <c r="H145" s="27"/>
    </row>
    <row r="146" spans="1:8" x14ac:dyDescent="0.2">
      <c r="A146" s="54"/>
      <c r="B146" s="55" t="s">
        <v>655</v>
      </c>
      <c r="C146" s="56">
        <f t="shared" ref="C146" si="83">SUM(C145:C145)</f>
        <v>0</v>
      </c>
      <c r="D146" s="56">
        <f t="shared" ref="D146:F146" si="84">SUM(D145:D145)</f>
        <v>38000</v>
      </c>
      <c r="E146" s="56">
        <f t="shared" si="84"/>
        <v>0</v>
      </c>
      <c r="F146" s="56">
        <f t="shared" si="84"/>
        <v>0</v>
      </c>
      <c r="G146" s="56">
        <f t="shared" ref="G146:H146" si="85">SUM(G145:G145)</f>
        <v>0</v>
      </c>
      <c r="H146" s="56">
        <f t="shared" si="85"/>
        <v>0</v>
      </c>
    </row>
    <row r="147" spans="1:8" s="57" customFormat="1" x14ac:dyDescent="0.2">
      <c r="A147" s="10"/>
      <c r="B147" s="4"/>
      <c r="C147" s="27"/>
      <c r="D147" s="27"/>
      <c r="E147" s="5"/>
      <c r="F147" s="27"/>
      <c r="G147" s="27"/>
      <c r="H147" s="27"/>
    </row>
    <row r="148" spans="1:8" x14ac:dyDescent="0.2">
      <c r="A148" s="10" t="s">
        <v>133</v>
      </c>
      <c r="B148" s="4" t="s">
        <v>843</v>
      </c>
      <c r="C148" s="27">
        <v>30000</v>
      </c>
      <c r="D148" s="27">
        <v>30000</v>
      </c>
      <c r="E148" s="5">
        <v>30000</v>
      </c>
      <c r="F148" s="27">
        <v>30000</v>
      </c>
      <c r="G148" s="27"/>
      <c r="H148" s="27"/>
    </row>
    <row r="149" spans="1:8" x14ac:dyDescent="0.2">
      <c r="A149" s="54"/>
      <c r="B149" s="55" t="s">
        <v>655</v>
      </c>
      <c r="C149" s="56">
        <f>SUM(C148)</f>
        <v>30000</v>
      </c>
      <c r="D149" s="56">
        <f>SUM(D148)</f>
        <v>30000</v>
      </c>
      <c r="E149" s="56">
        <f t="shared" ref="E149:F149" si="86">SUM(E148)</f>
        <v>30000</v>
      </c>
      <c r="F149" s="56">
        <f t="shared" si="86"/>
        <v>30000</v>
      </c>
      <c r="G149" s="56">
        <f t="shared" ref="G149:H149" si="87">SUM(G148)</f>
        <v>0</v>
      </c>
      <c r="H149" s="56">
        <f t="shared" si="87"/>
        <v>0</v>
      </c>
    </row>
    <row r="150" spans="1:8" s="57" customFormat="1" x14ac:dyDescent="0.2">
      <c r="A150" s="10"/>
      <c r="B150" s="4"/>
      <c r="C150" s="27"/>
      <c r="D150" s="27"/>
      <c r="E150" s="5"/>
      <c r="F150" s="27"/>
      <c r="G150" s="27"/>
      <c r="H150" s="27"/>
    </row>
    <row r="151" spans="1:8" s="8" customFormat="1" x14ac:dyDescent="0.2">
      <c r="A151" s="10" t="s">
        <v>134</v>
      </c>
      <c r="B151" s="4" t="s">
        <v>785</v>
      </c>
      <c r="C151" s="27">
        <v>0</v>
      </c>
      <c r="D151" s="27">
        <v>800</v>
      </c>
      <c r="E151" s="5">
        <v>0</v>
      </c>
      <c r="F151" s="27">
        <v>800</v>
      </c>
      <c r="G151" s="27"/>
      <c r="H151" s="27"/>
    </row>
    <row r="152" spans="1:8" x14ac:dyDescent="0.2">
      <c r="A152" s="54"/>
      <c r="B152" s="55" t="s">
        <v>655</v>
      </c>
      <c r="C152" s="56">
        <f>SUM(C151)</f>
        <v>0</v>
      </c>
      <c r="D152" s="56">
        <f>SUM(D151)</f>
        <v>800</v>
      </c>
      <c r="E152" s="56">
        <f t="shared" ref="E152:F152" si="88">SUM(E151)</f>
        <v>0</v>
      </c>
      <c r="F152" s="56">
        <f t="shared" si="88"/>
        <v>800</v>
      </c>
      <c r="G152" s="56">
        <f t="shared" ref="G152:H152" si="89">SUM(G151)</f>
        <v>0</v>
      </c>
      <c r="H152" s="56">
        <f t="shared" si="89"/>
        <v>0</v>
      </c>
    </row>
    <row r="153" spans="1:8" s="57" customFormat="1" x14ac:dyDescent="0.2">
      <c r="A153" s="11"/>
      <c r="B153" s="6"/>
      <c r="C153" s="7"/>
      <c r="D153" s="7"/>
      <c r="E153" s="7"/>
      <c r="F153" s="7"/>
      <c r="G153" s="7"/>
      <c r="H153" s="7"/>
    </row>
    <row r="154" spans="1:8" x14ac:dyDescent="0.2">
      <c r="A154" s="10" t="s">
        <v>135</v>
      </c>
      <c r="B154" s="4" t="s">
        <v>786</v>
      </c>
      <c r="C154" s="27">
        <v>1996</v>
      </c>
      <c r="D154" s="27">
        <v>4000</v>
      </c>
      <c r="E154" s="5">
        <v>1039</v>
      </c>
      <c r="F154" s="27">
        <v>5000</v>
      </c>
      <c r="G154" s="27"/>
      <c r="H154" s="27"/>
    </row>
    <row r="155" spans="1:8" x14ac:dyDescent="0.2">
      <c r="A155" s="54"/>
      <c r="B155" s="55" t="s">
        <v>655</v>
      </c>
      <c r="C155" s="56">
        <f>SUM(C154)</f>
        <v>1996</v>
      </c>
      <c r="D155" s="56">
        <f>SUM(D154)</f>
        <v>4000</v>
      </c>
      <c r="E155" s="56">
        <f t="shared" ref="E155:F155" si="90">SUM(E154)</f>
        <v>1039</v>
      </c>
      <c r="F155" s="56">
        <f t="shared" si="90"/>
        <v>5000</v>
      </c>
      <c r="G155" s="56">
        <f t="shared" ref="G155:H155" si="91">SUM(G154)</f>
        <v>0</v>
      </c>
      <c r="H155" s="56">
        <f t="shared" si="91"/>
        <v>0</v>
      </c>
    </row>
    <row r="156" spans="1:8" x14ac:dyDescent="0.2">
      <c r="A156" s="11"/>
      <c r="B156" s="6"/>
      <c r="C156" s="7"/>
      <c r="D156" s="7"/>
      <c r="E156" s="7"/>
      <c r="F156" s="7"/>
      <c r="G156" s="7"/>
      <c r="H156" s="7"/>
    </row>
    <row r="157" spans="1:8" x14ac:dyDescent="0.2">
      <c r="A157" s="10" t="s">
        <v>136</v>
      </c>
      <c r="B157" s="4" t="s">
        <v>886</v>
      </c>
      <c r="C157" s="27">
        <v>44594</v>
      </c>
      <c r="D157" s="27">
        <v>41213</v>
      </c>
      <c r="E157" s="5">
        <v>24839</v>
      </c>
      <c r="F157" s="27">
        <v>66725</v>
      </c>
      <c r="G157" s="27"/>
      <c r="H157" s="27"/>
    </row>
    <row r="158" spans="1:8" s="57" customFormat="1" x14ac:dyDescent="0.2">
      <c r="A158" s="10" t="s">
        <v>137</v>
      </c>
      <c r="B158" s="4" t="s">
        <v>787</v>
      </c>
      <c r="C158" s="27">
        <v>360</v>
      </c>
      <c r="D158" s="27">
        <v>0</v>
      </c>
      <c r="E158" s="5">
        <v>0</v>
      </c>
      <c r="F158" s="27">
        <v>0</v>
      </c>
      <c r="G158" s="27"/>
      <c r="H158" s="27"/>
    </row>
    <row r="159" spans="1:8" x14ac:dyDescent="0.2">
      <c r="A159" s="54"/>
      <c r="B159" s="55" t="s">
        <v>655</v>
      </c>
      <c r="C159" s="56">
        <f t="shared" ref="C159:F159" si="92">SUM(C157:C158)</f>
        <v>44954</v>
      </c>
      <c r="D159" s="56">
        <f t="shared" si="92"/>
        <v>41213</v>
      </c>
      <c r="E159" s="56">
        <f t="shared" si="92"/>
        <v>24839</v>
      </c>
      <c r="F159" s="56">
        <f t="shared" si="92"/>
        <v>66725</v>
      </c>
      <c r="G159" s="56">
        <f t="shared" ref="G159:H159" si="93">SUM(G157:G158)</f>
        <v>0</v>
      </c>
      <c r="H159" s="56">
        <f t="shared" si="93"/>
        <v>0</v>
      </c>
    </row>
    <row r="160" spans="1:8" x14ac:dyDescent="0.2">
      <c r="A160" s="11"/>
      <c r="B160" s="6"/>
      <c r="C160" s="7"/>
      <c r="D160" s="7"/>
      <c r="E160" s="7"/>
      <c r="F160" s="7"/>
      <c r="G160" s="7"/>
      <c r="H160" s="7"/>
    </row>
    <row r="161" spans="1:8" x14ac:dyDescent="0.2">
      <c r="A161" s="10" t="s">
        <v>138</v>
      </c>
      <c r="B161" s="4" t="s">
        <v>805</v>
      </c>
      <c r="C161" s="27">
        <v>5130</v>
      </c>
      <c r="D161" s="27">
        <v>8500</v>
      </c>
      <c r="E161" s="5">
        <v>0</v>
      </c>
      <c r="F161" s="27">
        <v>8500</v>
      </c>
      <c r="G161" s="27"/>
      <c r="H161" s="27"/>
    </row>
    <row r="162" spans="1:8" x14ac:dyDescent="0.2">
      <c r="A162" s="54"/>
      <c r="B162" s="55" t="s">
        <v>655</v>
      </c>
      <c r="C162" s="56">
        <f t="shared" ref="C162" si="94">SUM(C161:C161)</f>
        <v>5130</v>
      </c>
      <c r="D162" s="56">
        <f t="shared" ref="D162:F162" si="95">SUM(D161:D161)</f>
        <v>8500</v>
      </c>
      <c r="E162" s="56">
        <f t="shared" si="95"/>
        <v>0</v>
      </c>
      <c r="F162" s="56">
        <f t="shared" si="95"/>
        <v>8500</v>
      </c>
      <c r="G162" s="56">
        <f t="shared" ref="G162:H162" si="96">SUM(G161:G161)</f>
        <v>0</v>
      </c>
      <c r="H162" s="56">
        <f t="shared" si="96"/>
        <v>0</v>
      </c>
    </row>
    <row r="163" spans="1:8" x14ac:dyDescent="0.2">
      <c r="A163" s="11"/>
      <c r="B163" s="6"/>
      <c r="C163" s="7"/>
      <c r="D163" s="7"/>
      <c r="E163" s="7"/>
      <c r="F163" s="7"/>
      <c r="G163" s="7"/>
      <c r="H163" s="7"/>
    </row>
    <row r="164" spans="1:8" s="57" customFormat="1" x14ac:dyDescent="0.2">
      <c r="A164" s="10" t="s">
        <v>139</v>
      </c>
      <c r="B164" s="4" t="s">
        <v>140</v>
      </c>
      <c r="C164" s="27">
        <v>760</v>
      </c>
      <c r="D164" s="27">
        <v>0</v>
      </c>
      <c r="E164" s="5">
        <v>0</v>
      </c>
      <c r="F164" s="27">
        <v>0</v>
      </c>
      <c r="G164" s="27"/>
      <c r="H164" s="27"/>
    </row>
    <row r="165" spans="1:8" x14ac:dyDescent="0.2">
      <c r="A165" s="10" t="s">
        <v>855</v>
      </c>
      <c r="B165" s="4" t="s">
        <v>856</v>
      </c>
      <c r="C165" s="27">
        <v>0</v>
      </c>
      <c r="D165" s="27">
        <v>0</v>
      </c>
      <c r="E165" s="5">
        <v>0</v>
      </c>
      <c r="F165" s="27">
        <v>0</v>
      </c>
      <c r="G165" s="27"/>
      <c r="H165" s="27"/>
    </row>
    <row r="166" spans="1:8" x14ac:dyDescent="0.2">
      <c r="A166" s="54"/>
      <c r="B166" s="55" t="s">
        <v>655</v>
      </c>
      <c r="C166" s="56">
        <f t="shared" ref="C166" si="97">SUM(C164:C165)</f>
        <v>760</v>
      </c>
      <c r="D166" s="56">
        <f t="shared" ref="D166:F166" si="98">SUM(D164:D165)</f>
        <v>0</v>
      </c>
      <c r="E166" s="56">
        <f t="shared" si="98"/>
        <v>0</v>
      </c>
      <c r="F166" s="56">
        <f t="shared" si="98"/>
        <v>0</v>
      </c>
      <c r="G166" s="56">
        <f t="shared" ref="G166:H166" si="99">SUM(G164:G165)</f>
        <v>0</v>
      </c>
      <c r="H166" s="56">
        <f t="shared" si="99"/>
        <v>0</v>
      </c>
    </row>
    <row r="167" spans="1:8" x14ac:dyDescent="0.2">
      <c r="A167" s="10"/>
      <c r="B167" s="4"/>
      <c r="C167" s="27"/>
      <c r="D167" s="27"/>
      <c r="E167" s="5"/>
      <c r="G167" s="27"/>
      <c r="H167" s="27"/>
    </row>
    <row r="168" spans="1:8" x14ac:dyDescent="0.2">
      <c r="A168" s="10" t="s">
        <v>141</v>
      </c>
      <c r="B168" s="4" t="s">
        <v>963</v>
      </c>
      <c r="C168" s="27">
        <v>210129</v>
      </c>
      <c r="D168" s="27">
        <v>191614</v>
      </c>
      <c r="E168" s="5">
        <v>231251</v>
      </c>
      <c r="F168" s="27">
        <v>234540</v>
      </c>
      <c r="G168" s="27"/>
      <c r="H168" s="27"/>
    </row>
    <row r="169" spans="1:8" x14ac:dyDescent="0.2">
      <c r="A169" s="10" t="s">
        <v>142</v>
      </c>
      <c r="B169" s="4" t="s">
        <v>964</v>
      </c>
      <c r="C169" s="27">
        <v>2356</v>
      </c>
      <c r="D169" s="27">
        <v>1533</v>
      </c>
      <c r="E169" s="5">
        <v>0</v>
      </c>
      <c r="F169" s="27">
        <v>3200</v>
      </c>
      <c r="G169" s="27"/>
      <c r="H169" s="27"/>
    </row>
    <row r="170" spans="1:8" x14ac:dyDescent="0.2">
      <c r="A170" s="10" t="s">
        <v>143</v>
      </c>
      <c r="B170" s="4" t="s">
        <v>762</v>
      </c>
      <c r="C170" s="5">
        <v>0</v>
      </c>
      <c r="D170" s="5">
        <v>0</v>
      </c>
      <c r="E170" s="27">
        <v>0</v>
      </c>
      <c r="F170" s="5">
        <v>0</v>
      </c>
      <c r="G170" s="5"/>
      <c r="H170" s="5"/>
    </row>
    <row r="171" spans="1:8" x14ac:dyDescent="0.2">
      <c r="A171" s="10" t="s">
        <v>144</v>
      </c>
      <c r="B171" s="4" t="s">
        <v>965</v>
      </c>
      <c r="C171" s="5">
        <v>0</v>
      </c>
      <c r="D171" s="5">
        <v>0</v>
      </c>
      <c r="E171" s="27">
        <v>0</v>
      </c>
      <c r="F171" s="5">
        <v>0</v>
      </c>
      <c r="G171" s="5"/>
      <c r="H171" s="5"/>
    </row>
    <row r="172" spans="1:8" x14ac:dyDescent="0.2">
      <c r="A172" s="10" t="s">
        <v>146</v>
      </c>
      <c r="B172" s="4" t="s">
        <v>147</v>
      </c>
      <c r="C172" s="5">
        <v>0</v>
      </c>
      <c r="D172" s="5">
        <v>21545</v>
      </c>
      <c r="E172" s="27">
        <v>0</v>
      </c>
      <c r="F172" s="5">
        <v>0</v>
      </c>
      <c r="G172" s="5"/>
      <c r="H172" s="5"/>
    </row>
    <row r="173" spans="1:8" x14ac:dyDescent="0.2">
      <c r="A173" s="10" t="s">
        <v>148</v>
      </c>
      <c r="B173" s="4" t="s">
        <v>149</v>
      </c>
      <c r="C173" s="5">
        <v>0</v>
      </c>
      <c r="D173" s="5">
        <v>0</v>
      </c>
      <c r="E173" s="27">
        <v>0</v>
      </c>
      <c r="F173" s="5">
        <v>0</v>
      </c>
      <c r="G173" s="5"/>
      <c r="H173" s="5"/>
    </row>
    <row r="174" spans="1:8" x14ac:dyDescent="0.2">
      <c r="A174" s="10" t="s">
        <v>151</v>
      </c>
      <c r="B174" s="4" t="s">
        <v>755</v>
      </c>
      <c r="C174" s="27">
        <v>55805</v>
      </c>
      <c r="D174" s="27">
        <v>61112</v>
      </c>
      <c r="E174" s="5">
        <v>48321</v>
      </c>
      <c r="F174" s="27">
        <v>72450</v>
      </c>
      <c r="G174" s="27"/>
      <c r="H174" s="27"/>
    </row>
    <row r="175" spans="1:8" x14ac:dyDescent="0.2">
      <c r="A175" s="10" t="s">
        <v>152</v>
      </c>
      <c r="B175" s="4" t="s">
        <v>788</v>
      </c>
      <c r="C175" s="27">
        <v>13415</v>
      </c>
      <c r="D175" s="27">
        <v>5744</v>
      </c>
      <c r="E175" s="5">
        <v>3707</v>
      </c>
      <c r="F175" s="27">
        <v>5744</v>
      </c>
      <c r="G175" s="27"/>
      <c r="H175" s="27"/>
    </row>
    <row r="176" spans="1:8" x14ac:dyDescent="0.2">
      <c r="A176" s="10" t="s">
        <v>153</v>
      </c>
      <c r="B176" s="4" t="s">
        <v>145</v>
      </c>
      <c r="C176" s="27">
        <v>13867</v>
      </c>
      <c r="D176" s="27">
        <v>18521</v>
      </c>
      <c r="E176" s="5">
        <v>11922</v>
      </c>
      <c r="F176" s="27">
        <v>18525</v>
      </c>
      <c r="G176" s="27"/>
      <c r="H176" s="27"/>
    </row>
    <row r="177" spans="1:8" s="57" customFormat="1" x14ac:dyDescent="0.2">
      <c r="A177" s="10" t="s">
        <v>154</v>
      </c>
      <c r="B177" s="4" t="s">
        <v>155</v>
      </c>
      <c r="C177" s="27">
        <v>13152</v>
      </c>
      <c r="D177" s="27">
        <v>13350</v>
      </c>
      <c r="E177" s="5">
        <v>6530</v>
      </c>
      <c r="F177" s="27">
        <v>13750</v>
      </c>
      <c r="G177" s="27"/>
      <c r="H177" s="27"/>
    </row>
    <row r="178" spans="1:8" x14ac:dyDescent="0.2">
      <c r="A178" s="10" t="s">
        <v>156</v>
      </c>
      <c r="B178" s="4" t="s">
        <v>157</v>
      </c>
      <c r="C178" s="27">
        <v>6840</v>
      </c>
      <c r="D178" s="27">
        <v>6840</v>
      </c>
      <c r="E178" s="5">
        <v>3690</v>
      </c>
      <c r="F178" s="27">
        <v>6840</v>
      </c>
      <c r="G178" s="27"/>
      <c r="H178" s="27"/>
    </row>
    <row r="179" spans="1:8" x14ac:dyDescent="0.2">
      <c r="A179" s="54"/>
      <c r="B179" s="55" t="s">
        <v>655</v>
      </c>
      <c r="C179" s="56">
        <f t="shared" ref="C179" si="100">SUM(C168:C178)</f>
        <v>315564</v>
      </c>
      <c r="D179" s="56">
        <f t="shared" ref="D179:F179" si="101">SUM(D168:D178)</f>
        <v>320259</v>
      </c>
      <c r="E179" s="56">
        <f t="shared" si="101"/>
        <v>305421</v>
      </c>
      <c r="F179" s="56">
        <f t="shared" si="101"/>
        <v>355049</v>
      </c>
      <c r="G179" s="56">
        <f t="shared" ref="G179:H179" si="102">SUM(G168:G178)</f>
        <v>0</v>
      </c>
      <c r="H179" s="56">
        <f t="shared" si="102"/>
        <v>0</v>
      </c>
    </row>
    <row r="180" spans="1:8" x14ac:dyDescent="0.2">
      <c r="A180" s="10"/>
      <c r="B180" s="4"/>
      <c r="C180" s="27"/>
      <c r="D180" s="27"/>
      <c r="E180" s="5"/>
      <c r="G180" s="27"/>
      <c r="H180" s="27"/>
    </row>
    <row r="181" spans="1:8" s="57" customFormat="1" x14ac:dyDescent="0.2">
      <c r="A181" s="10" t="s">
        <v>158</v>
      </c>
      <c r="B181" s="4" t="s">
        <v>789</v>
      </c>
      <c r="C181" s="5">
        <v>0</v>
      </c>
      <c r="D181" s="5">
        <v>0</v>
      </c>
      <c r="E181" s="5">
        <v>0</v>
      </c>
      <c r="F181" s="5">
        <v>0</v>
      </c>
      <c r="G181" s="5"/>
      <c r="H181" s="5"/>
    </row>
    <row r="182" spans="1:8" x14ac:dyDescent="0.2">
      <c r="A182" s="10" t="s">
        <v>159</v>
      </c>
      <c r="B182" s="4" t="s">
        <v>919</v>
      </c>
      <c r="C182" s="5">
        <v>0</v>
      </c>
      <c r="D182" s="5">
        <v>54170</v>
      </c>
      <c r="E182" s="5">
        <v>54170</v>
      </c>
      <c r="F182" s="5">
        <v>0</v>
      </c>
      <c r="G182" s="5"/>
      <c r="H182" s="5"/>
    </row>
    <row r="183" spans="1:8" x14ac:dyDescent="0.2">
      <c r="A183" s="54"/>
      <c r="B183" s="55" t="s">
        <v>655</v>
      </c>
      <c r="C183" s="56">
        <f>SUM(C181:C182)</f>
        <v>0</v>
      </c>
      <c r="D183" s="56">
        <f>SUM(D181:D182)</f>
        <v>54170</v>
      </c>
      <c r="E183" s="56">
        <f t="shared" ref="E183:F183" si="103">SUM(E181:E182)</f>
        <v>54170</v>
      </c>
      <c r="F183" s="56">
        <f t="shared" si="103"/>
        <v>0</v>
      </c>
      <c r="G183" s="56">
        <f t="shared" ref="G183:H183" si="104">SUM(G181:G182)</f>
        <v>0</v>
      </c>
      <c r="H183" s="56">
        <f t="shared" si="104"/>
        <v>0</v>
      </c>
    </row>
    <row r="184" spans="1:8" s="8" customFormat="1" x14ac:dyDescent="0.2">
      <c r="A184" s="80"/>
      <c r="B184" s="81"/>
      <c r="C184" s="77"/>
      <c r="D184" s="77"/>
      <c r="E184" s="77"/>
      <c r="F184" s="77"/>
      <c r="G184" s="77"/>
      <c r="H184" s="77"/>
    </row>
    <row r="185" spans="1:8" x14ac:dyDescent="0.2">
      <c r="A185" s="73" t="s">
        <v>756</v>
      </c>
      <c r="B185" s="74" t="s">
        <v>757</v>
      </c>
      <c r="C185" s="75">
        <v>0</v>
      </c>
      <c r="D185" s="75">
        <v>80</v>
      </c>
      <c r="E185" s="75">
        <v>0</v>
      </c>
      <c r="F185" s="75">
        <v>0</v>
      </c>
      <c r="G185" s="75"/>
      <c r="H185" s="75"/>
    </row>
    <row r="186" spans="1:8" x14ac:dyDescent="0.2">
      <c r="A186" s="54"/>
      <c r="B186" s="55" t="s">
        <v>655</v>
      </c>
      <c r="C186" s="56">
        <f>SUM(C185)</f>
        <v>0</v>
      </c>
      <c r="D186" s="56">
        <f>SUM(D185)</f>
        <v>80</v>
      </c>
      <c r="E186" s="56">
        <f t="shared" ref="E186:F186" si="105">SUM(E185)</f>
        <v>0</v>
      </c>
      <c r="F186" s="56">
        <f t="shared" si="105"/>
        <v>0</v>
      </c>
      <c r="G186" s="56">
        <f t="shared" ref="G186:H186" si="106">SUM(G185)</f>
        <v>0</v>
      </c>
      <c r="H186" s="56">
        <f t="shared" si="106"/>
        <v>0</v>
      </c>
    </row>
    <row r="187" spans="1:8" x14ac:dyDescent="0.2">
      <c r="A187" s="10"/>
      <c r="B187" s="4"/>
      <c r="C187" s="27"/>
      <c r="D187" s="27"/>
      <c r="E187" s="5"/>
      <c r="G187" s="27"/>
      <c r="H187" s="27"/>
    </row>
    <row r="188" spans="1:8" x14ac:dyDescent="0.2">
      <c r="A188" s="10" t="s">
        <v>160</v>
      </c>
      <c r="B188" s="4" t="s">
        <v>161</v>
      </c>
      <c r="C188" s="27">
        <v>206145</v>
      </c>
      <c r="D188" s="27">
        <v>189999</v>
      </c>
      <c r="E188" s="5">
        <v>137833</v>
      </c>
      <c r="F188" s="27">
        <v>228944</v>
      </c>
      <c r="G188" s="27"/>
      <c r="H188" s="27"/>
    </row>
    <row r="189" spans="1:8" x14ac:dyDescent="0.2">
      <c r="A189" s="10" t="s">
        <v>162</v>
      </c>
      <c r="B189" s="4" t="s">
        <v>163</v>
      </c>
      <c r="C189" s="27">
        <v>0</v>
      </c>
      <c r="D189" s="27">
        <v>41000</v>
      </c>
      <c r="E189" s="5">
        <v>18164</v>
      </c>
      <c r="F189" s="27">
        <v>0</v>
      </c>
      <c r="G189" s="27"/>
      <c r="H189" s="27"/>
    </row>
    <row r="190" spans="1:8" x14ac:dyDescent="0.2">
      <c r="A190" s="10" t="s">
        <v>164</v>
      </c>
      <c r="B190" s="4" t="s">
        <v>790</v>
      </c>
      <c r="C190" s="27">
        <v>55881</v>
      </c>
      <c r="D190" s="27">
        <v>74136</v>
      </c>
      <c r="E190" s="5">
        <v>68738</v>
      </c>
      <c r="F190" s="27">
        <v>47421</v>
      </c>
      <c r="G190" s="27"/>
      <c r="H190" s="27"/>
    </row>
    <row r="191" spans="1:8" x14ac:dyDescent="0.2">
      <c r="A191" s="54"/>
      <c r="B191" s="55" t="s">
        <v>655</v>
      </c>
      <c r="C191" s="56">
        <f t="shared" ref="C191" si="107">SUM(C188:C190)</f>
        <v>262026</v>
      </c>
      <c r="D191" s="56">
        <f t="shared" ref="D191:G191" si="108">SUM(D188:D190)</f>
        <v>305135</v>
      </c>
      <c r="E191" s="56">
        <f t="shared" si="108"/>
        <v>224735</v>
      </c>
      <c r="F191" s="56">
        <f t="shared" si="108"/>
        <v>276365</v>
      </c>
      <c r="G191" s="56">
        <f t="shared" si="108"/>
        <v>0</v>
      </c>
      <c r="H191" s="56">
        <f t="shared" ref="H191" si="109">SUM(H188:H190)</f>
        <v>0</v>
      </c>
    </row>
    <row r="192" spans="1:8" x14ac:dyDescent="0.2">
      <c r="A192" s="10"/>
      <c r="B192" s="4"/>
      <c r="C192" s="27"/>
      <c r="D192" s="27"/>
      <c r="E192" s="5"/>
      <c r="G192" s="27"/>
      <c r="H192" s="27"/>
    </row>
    <row r="193" spans="1:8" s="57" customFormat="1" x14ac:dyDescent="0.2">
      <c r="A193" s="10" t="s">
        <v>165</v>
      </c>
      <c r="B193" s="4" t="s">
        <v>166</v>
      </c>
      <c r="C193" s="5">
        <v>1300</v>
      </c>
      <c r="D193" s="5">
        <v>1250</v>
      </c>
      <c r="E193" s="5">
        <v>805</v>
      </c>
      <c r="F193" s="5">
        <v>1500</v>
      </c>
      <c r="G193" s="5"/>
      <c r="H193" s="5"/>
    </row>
    <row r="194" spans="1:8" x14ac:dyDescent="0.2">
      <c r="A194" s="54"/>
      <c r="B194" s="55" t="s">
        <v>655</v>
      </c>
      <c r="C194" s="56">
        <f t="shared" ref="C194" si="110">SUM(C193:C193)</f>
        <v>1300</v>
      </c>
      <c r="D194" s="56">
        <f t="shared" ref="D194:F194" si="111">SUM(D193:D193)</f>
        <v>1250</v>
      </c>
      <c r="E194" s="56">
        <f t="shared" si="111"/>
        <v>805</v>
      </c>
      <c r="F194" s="56">
        <f t="shared" si="111"/>
        <v>1500</v>
      </c>
      <c r="G194" s="56">
        <f t="shared" ref="G194:H194" si="112">SUM(G193:G193)</f>
        <v>0</v>
      </c>
      <c r="H194" s="56">
        <f t="shared" si="112"/>
        <v>0</v>
      </c>
    </row>
    <row r="195" spans="1:8" x14ac:dyDescent="0.2">
      <c r="A195" s="11"/>
      <c r="B195" s="6"/>
      <c r="C195" s="7"/>
      <c r="D195" s="7"/>
      <c r="E195" s="7"/>
      <c r="F195" s="7"/>
      <c r="G195" s="7"/>
      <c r="H195" s="7"/>
    </row>
    <row r="196" spans="1:8" x14ac:dyDescent="0.2">
      <c r="A196" s="10" t="s">
        <v>997</v>
      </c>
      <c r="B196" s="4" t="s">
        <v>998</v>
      </c>
      <c r="C196" s="5">
        <v>669</v>
      </c>
      <c r="D196" s="5">
        <v>812</v>
      </c>
      <c r="E196" s="5">
        <v>0</v>
      </c>
      <c r="F196" s="5">
        <v>0</v>
      </c>
      <c r="G196" s="5"/>
      <c r="H196" s="5"/>
    </row>
    <row r="197" spans="1:8" s="57" customFormat="1" x14ac:dyDescent="0.2">
      <c r="A197" s="10" t="s">
        <v>167</v>
      </c>
      <c r="B197" s="4" t="s">
        <v>791</v>
      </c>
      <c r="C197" s="5">
        <v>0</v>
      </c>
      <c r="D197" s="5">
        <v>0</v>
      </c>
      <c r="E197" s="5">
        <v>0</v>
      </c>
      <c r="F197" s="5">
        <v>783</v>
      </c>
      <c r="G197" s="5"/>
      <c r="H197" s="5"/>
    </row>
    <row r="198" spans="1:8" s="57" customFormat="1" x14ac:dyDescent="0.2">
      <c r="A198" s="10" t="s">
        <v>168</v>
      </c>
      <c r="B198" s="4" t="s">
        <v>920</v>
      </c>
      <c r="C198" s="5">
        <v>17216</v>
      </c>
      <c r="D198" s="5">
        <v>1200</v>
      </c>
      <c r="E198" s="5">
        <v>1200</v>
      </c>
      <c r="F198" s="5">
        <v>0</v>
      </c>
      <c r="G198" s="5"/>
      <c r="H198" s="5"/>
    </row>
    <row r="199" spans="1:8" x14ac:dyDescent="0.2">
      <c r="A199" s="10" t="s">
        <v>1001</v>
      </c>
      <c r="B199" s="4" t="s">
        <v>1002</v>
      </c>
      <c r="C199" s="5">
        <v>0</v>
      </c>
      <c r="D199" s="5">
        <v>0</v>
      </c>
      <c r="E199" s="5">
        <v>0</v>
      </c>
      <c r="F199" s="5">
        <v>0</v>
      </c>
      <c r="G199" s="5"/>
      <c r="H199" s="5"/>
    </row>
    <row r="200" spans="1:8" x14ac:dyDescent="0.2">
      <c r="A200" s="54"/>
      <c r="B200" s="55" t="s">
        <v>655</v>
      </c>
      <c r="C200" s="56">
        <f t="shared" ref="C200" si="113">SUM(C196:C199)</f>
        <v>17885</v>
      </c>
      <c r="D200" s="56">
        <f t="shared" ref="D200:F200" si="114">SUM(D196:D199)</f>
        <v>2012</v>
      </c>
      <c r="E200" s="56">
        <f t="shared" si="114"/>
        <v>1200</v>
      </c>
      <c r="F200" s="56">
        <f t="shared" si="114"/>
        <v>783</v>
      </c>
      <c r="G200" s="56">
        <f t="shared" ref="G200:H200" si="115">SUM(G196:G199)</f>
        <v>0</v>
      </c>
      <c r="H200" s="56">
        <f t="shared" si="115"/>
        <v>0</v>
      </c>
    </row>
    <row r="201" spans="1:8" x14ac:dyDescent="0.2">
      <c r="A201" s="10"/>
      <c r="B201" s="4"/>
      <c r="C201" s="5"/>
      <c r="D201" s="5"/>
      <c r="E201" s="5"/>
      <c r="F201" s="5"/>
      <c r="G201" s="5"/>
      <c r="H201" s="5"/>
    </row>
    <row r="202" spans="1:8" s="57" customFormat="1" x14ac:dyDescent="0.2">
      <c r="A202" s="10" t="s">
        <v>169</v>
      </c>
      <c r="B202" s="4" t="s">
        <v>792</v>
      </c>
      <c r="C202" s="5">
        <v>29792</v>
      </c>
      <c r="D202" s="5">
        <v>55000</v>
      </c>
      <c r="E202" s="5">
        <v>19310</v>
      </c>
      <c r="F202" s="5">
        <v>62650</v>
      </c>
      <c r="G202" s="5"/>
      <c r="H202" s="5"/>
    </row>
    <row r="203" spans="1:8" x14ac:dyDescent="0.2">
      <c r="A203" s="54"/>
      <c r="B203" s="55" t="s">
        <v>655</v>
      </c>
      <c r="C203" s="56">
        <f t="shared" ref="C203" si="116">SUM(C202:C202)</f>
        <v>29792</v>
      </c>
      <c r="D203" s="56">
        <f t="shared" ref="D203:F203" si="117">SUM(D202:D202)</f>
        <v>55000</v>
      </c>
      <c r="E203" s="56">
        <f t="shared" si="117"/>
        <v>19310</v>
      </c>
      <c r="F203" s="56">
        <f t="shared" si="117"/>
        <v>62650</v>
      </c>
      <c r="G203" s="56">
        <f t="shared" ref="G203:H203" si="118">SUM(G202:G202)</f>
        <v>0</v>
      </c>
      <c r="H203" s="56">
        <f t="shared" si="118"/>
        <v>0</v>
      </c>
    </row>
    <row r="204" spans="1:8" x14ac:dyDescent="0.2">
      <c r="A204" s="10"/>
      <c r="B204" s="4"/>
      <c r="C204" s="27"/>
      <c r="D204" s="27"/>
      <c r="E204" s="5"/>
      <c r="G204" s="27"/>
      <c r="H204" s="27"/>
    </row>
    <row r="205" spans="1:8" x14ac:dyDescent="0.2">
      <c r="A205" s="10" t="s">
        <v>170</v>
      </c>
      <c r="B205" s="4" t="s">
        <v>171</v>
      </c>
      <c r="C205" s="27">
        <v>163594</v>
      </c>
      <c r="D205" s="27">
        <v>219969</v>
      </c>
      <c r="E205" s="5">
        <v>120731</v>
      </c>
      <c r="F205" s="27">
        <v>214732</v>
      </c>
      <c r="G205" s="27"/>
      <c r="H205" s="27"/>
    </row>
    <row r="206" spans="1:8" x14ac:dyDescent="0.2">
      <c r="A206" s="10" t="s">
        <v>172</v>
      </c>
      <c r="B206" s="4" t="s">
        <v>173</v>
      </c>
      <c r="C206" s="27">
        <v>104078</v>
      </c>
      <c r="D206" s="27">
        <v>24000</v>
      </c>
      <c r="E206" s="5">
        <v>24000</v>
      </c>
      <c r="F206" s="27">
        <v>0</v>
      </c>
      <c r="G206" s="27"/>
      <c r="H206" s="27"/>
    </row>
    <row r="207" spans="1:8" x14ac:dyDescent="0.2">
      <c r="A207" s="10" t="s">
        <v>174</v>
      </c>
      <c r="B207" s="4" t="s">
        <v>175</v>
      </c>
      <c r="C207" s="27">
        <v>33087</v>
      </c>
      <c r="D207" s="27">
        <v>36015</v>
      </c>
      <c r="E207" s="5">
        <v>17544</v>
      </c>
      <c r="F207" s="27">
        <v>38015</v>
      </c>
      <c r="G207" s="27"/>
      <c r="H207" s="27"/>
    </row>
    <row r="208" spans="1:8" x14ac:dyDescent="0.2">
      <c r="A208" s="10" t="s">
        <v>176</v>
      </c>
      <c r="B208" s="4" t="s">
        <v>177</v>
      </c>
      <c r="C208" s="27">
        <v>3317</v>
      </c>
      <c r="D208" s="27">
        <v>3500</v>
      </c>
      <c r="E208" s="5">
        <v>1316</v>
      </c>
      <c r="F208" s="27">
        <v>3500</v>
      </c>
      <c r="G208" s="27"/>
      <c r="H208" s="27"/>
    </row>
    <row r="209" spans="1:8" x14ac:dyDescent="0.2">
      <c r="A209" s="54"/>
      <c r="B209" s="55" t="s">
        <v>655</v>
      </c>
      <c r="C209" s="56">
        <f t="shared" ref="C209" si="119">SUM(C205:C208)</f>
        <v>304076</v>
      </c>
      <c r="D209" s="56">
        <f t="shared" ref="D209:F209" si="120">SUM(D205:D208)</f>
        <v>283484</v>
      </c>
      <c r="E209" s="56">
        <f t="shared" si="120"/>
        <v>163591</v>
      </c>
      <c r="F209" s="56">
        <f t="shared" si="120"/>
        <v>256247</v>
      </c>
      <c r="G209" s="56">
        <f t="shared" ref="G209:H209" si="121">SUM(G205:G208)</f>
        <v>0</v>
      </c>
      <c r="H209" s="56">
        <f t="shared" si="121"/>
        <v>0</v>
      </c>
    </row>
    <row r="210" spans="1:8" s="57" customFormat="1" x14ac:dyDescent="0.2">
      <c r="A210" s="10"/>
      <c r="B210" s="4"/>
      <c r="C210" s="27"/>
      <c r="D210" s="27"/>
      <c r="E210" s="5"/>
      <c r="F210" s="27"/>
      <c r="G210" s="27"/>
      <c r="H210" s="27"/>
    </row>
    <row r="211" spans="1:8" x14ac:dyDescent="0.2">
      <c r="A211" s="10" t="s">
        <v>1021</v>
      </c>
      <c r="B211" s="4" t="s">
        <v>1022</v>
      </c>
      <c r="C211" s="27">
        <v>4786</v>
      </c>
      <c r="D211" s="27">
        <v>0</v>
      </c>
      <c r="E211" s="5">
        <v>0</v>
      </c>
      <c r="F211" s="27">
        <v>0</v>
      </c>
      <c r="G211" s="27"/>
      <c r="H211" s="27"/>
    </row>
    <row r="212" spans="1:8" x14ac:dyDescent="0.2">
      <c r="A212" s="54"/>
      <c r="B212" s="55" t="s">
        <v>655</v>
      </c>
      <c r="C212" s="56">
        <f>SUM(C211:C211)</f>
        <v>4786</v>
      </c>
      <c r="D212" s="56">
        <f>SUM(D211:D211)</f>
        <v>0</v>
      </c>
      <c r="E212" s="56">
        <f t="shared" ref="E212:F212" si="122">SUM(E211:E211)</f>
        <v>0</v>
      </c>
      <c r="F212" s="56">
        <f t="shared" si="122"/>
        <v>0</v>
      </c>
      <c r="G212" s="56">
        <f t="shared" ref="G212:H212" si="123">SUM(G211:G211)</f>
        <v>0</v>
      </c>
      <c r="H212" s="56">
        <f t="shared" si="123"/>
        <v>0</v>
      </c>
    </row>
    <row r="213" spans="1:8" s="57" customFormat="1" x14ac:dyDescent="0.2">
      <c r="A213" s="10"/>
      <c r="B213" s="4"/>
      <c r="C213" s="27"/>
      <c r="D213" s="27"/>
      <c r="E213" s="5"/>
      <c r="F213" s="27"/>
      <c r="G213" s="27"/>
      <c r="H213" s="27"/>
    </row>
    <row r="214" spans="1:8" x14ac:dyDescent="0.2">
      <c r="A214" s="10" t="s">
        <v>178</v>
      </c>
      <c r="B214" s="4" t="s">
        <v>179</v>
      </c>
      <c r="C214" s="27">
        <v>2795</v>
      </c>
      <c r="D214" s="27">
        <v>5000</v>
      </c>
      <c r="E214" s="5">
        <v>0</v>
      </c>
      <c r="F214" s="27">
        <v>5000</v>
      </c>
      <c r="G214" s="27"/>
      <c r="H214" s="27"/>
    </row>
    <row r="215" spans="1:8" x14ac:dyDescent="0.2">
      <c r="A215" s="54"/>
      <c r="B215" s="55" t="s">
        <v>655</v>
      </c>
      <c r="C215" s="56">
        <f>SUM(C214:C214)</f>
        <v>2795</v>
      </c>
      <c r="D215" s="56">
        <f>SUM(D214:D214)</f>
        <v>5000</v>
      </c>
      <c r="E215" s="56">
        <f t="shared" ref="E215:F215" si="124">SUM(E214:E214)</f>
        <v>0</v>
      </c>
      <c r="F215" s="56">
        <f t="shared" si="124"/>
        <v>5000</v>
      </c>
      <c r="G215" s="56">
        <f t="shared" ref="G215:H215" si="125">SUM(G214:G214)</f>
        <v>0</v>
      </c>
      <c r="H215" s="56">
        <f t="shared" si="125"/>
        <v>0</v>
      </c>
    </row>
    <row r="216" spans="1:8" x14ac:dyDescent="0.2">
      <c r="A216" s="10"/>
      <c r="B216" s="4"/>
      <c r="C216" s="27"/>
      <c r="D216" s="27"/>
      <c r="E216" s="5"/>
      <c r="G216" s="27"/>
      <c r="H216" s="27"/>
    </row>
    <row r="217" spans="1:8" x14ac:dyDescent="0.2">
      <c r="A217" s="10" t="s">
        <v>180</v>
      </c>
      <c r="B217" s="4" t="s">
        <v>181</v>
      </c>
      <c r="C217" s="27">
        <v>183137</v>
      </c>
      <c r="D217" s="27">
        <v>216003</v>
      </c>
      <c r="E217" s="5">
        <v>43290</v>
      </c>
      <c r="F217" s="27">
        <v>239929</v>
      </c>
      <c r="G217" s="27"/>
      <c r="H217" s="27"/>
    </row>
    <row r="218" spans="1:8" x14ac:dyDescent="0.2">
      <c r="A218" s="10" t="s">
        <v>182</v>
      </c>
      <c r="B218" s="4" t="s">
        <v>183</v>
      </c>
      <c r="C218" s="27">
        <v>557426</v>
      </c>
      <c r="D218" s="27">
        <v>632435</v>
      </c>
      <c r="E218" s="5">
        <v>145015</v>
      </c>
      <c r="F218" s="27">
        <v>620846</v>
      </c>
      <c r="G218" s="27"/>
      <c r="H218" s="27"/>
    </row>
    <row r="219" spans="1:8" x14ac:dyDescent="0.2">
      <c r="A219" s="10" t="s">
        <v>184</v>
      </c>
      <c r="B219" s="4" t="s">
        <v>185</v>
      </c>
      <c r="C219" s="27">
        <v>292215</v>
      </c>
      <c r="D219" s="27">
        <v>300978</v>
      </c>
      <c r="E219" s="5">
        <v>222994</v>
      </c>
      <c r="F219" s="27">
        <v>333520</v>
      </c>
      <c r="G219" s="27"/>
      <c r="H219" s="27"/>
    </row>
    <row r="220" spans="1:8" x14ac:dyDescent="0.2">
      <c r="A220" s="10" t="s">
        <v>186</v>
      </c>
      <c r="B220" s="4" t="s">
        <v>187</v>
      </c>
      <c r="C220" s="27">
        <v>164570</v>
      </c>
      <c r="D220" s="27">
        <v>165474</v>
      </c>
      <c r="E220" s="5">
        <v>165314</v>
      </c>
      <c r="F220" s="27">
        <v>183632</v>
      </c>
      <c r="G220" s="27"/>
      <c r="H220" s="27"/>
    </row>
    <row r="221" spans="1:8" x14ac:dyDescent="0.2">
      <c r="A221" s="10" t="s">
        <v>188</v>
      </c>
      <c r="B221" s="4" t="s">
        <v>189</v>
      </c>
      <c r="C221" s="27">
        <v>0</v>
      </c>
      <c r="D221" s="27">
        <v>10000</v>
      </c>
      <c r="E221" s="5">
        <v>0</v>
      </c>
      <c r="F221" s="27">
        <v>10000</v>
      </c>
      <c r="G221" s="27"/>
      <c r="H221" s="27"/>
    </row>
    <row r="222" spans="1:8" x14ac:dyDescent="0.2">
      <c r="A222" s="10" t="s">
        <v>190</v>
      </c>
      <c r="B222" s="4" t="s">
        <v>191</v>
      </c>
      <c r="C222" s="27">
        <v>5050</v>
      </c>
      <c r="D222" s="27">
        <v>5722</v>
      </c>
      <c r="E222" s="5">
        <v>2416</v>
      </c>
      <c r="F222" s="27">
        <v>5722</v>
      </c>
      <c r="G222" s="27"/>
      <c r="H222" s="27"/>
    </row>
    <row r="223" spans="1:8" x14ac:dyDescent="0.2">
      <c r="A223" s="10" t="s">
        <v>192</v>
      </c>
      <c r="B223" s="4" t="s">
        <v>887</v>
      </c>
      <c r="C223" s="27">
        <v>1639423</v>
      </c>
      <c r="D223" s="27">
        <v>1997123</v>
      </c>
      <c r="E223" s="5">
        <v>1460589</v>
      </c>
      <c r="F223" s="27">
        <v>2267556</v>
      </c>
      <c r="G223" s="27"/>
      <c r="H223" s="27"/>
    </row>
    <row r="224" spans="1:8" x14ac:dyDescent="0.2">
      <c r="A224" s="10" t="s">
        <v>194</v>
      </c>
      <c r="B224" s="4" t="s">
        <v>195</v>
      </c>
      <c r="C224" s="27">
        <v>62112</v>
      </c>
      <c r="D224" s="27">
        <v>66706</v>
      </c>
      <c r="E224" s="5">
        <v>51697</v>
      </c>
      <c r="F224" s="27">
        <v>68007</v>
      </c>
      <c r="G224" s="27"/>
      <c r="H224" s="27"/>
    </row>
    <row r="225" spans="1:8" s="57" customFormat="1" x14ac:dyDescent="0.2">
      <c r="A225" s="10" t="s">
        <v>196</v>
      </c>
      <c r="B225" s="4" t="s">
        <v>197</v>
      </c>
      <c r="C225" s="27">
        <v>9713</v>
      </c>
      <c r="D225" s="27">
        <v>10905</v>
      </c>
      <c r="E225" s="5">
        <v>7583</v>
      </c>
      <c r="F225" s="27">
        <v>10310</v>
      </c>
      <c r="G225" s="27"/>
      <c r="H225" s="27"/>
    </row>
    <row r="226" spans="1:8" s="8" customFormat="1" x14ac:dyDescent="0.2">
      <c r="A226" s="10" t="s">
        <v>198</v>
      </c>
      <c r="B226" s="4" t="s">
        <v>199</v>
      </c>
      <c r="C226" s="27">
        <v>0</v>
      </c>
      <c r="D226" s="27">
        <v>0</v>
      </c>
      <c r="E226" s="5">
        <v>0</v>
      </c>
      <c r="F226" s="27">
        <v>0</v>
      </c>
      <c r="G226" s="27"/>
      <c r="H226" s="27"/>
    </row>
    <row r="227" spans="1:8" x14ac:dyDescent="0.2">
      <c r="A227" s="54"/>
      <c r="B227" s="55" t="s">
        <v>655</v>
      </c>
      <c r="C227" s="56">
        <f>SUM(C217:C226)</f>
        <v>2913646</v>
      </c>
      <c r="D227" s="56">
        <f>SUM(D217:D226)</f>
        <v>3405346</v>
      </c>
      <c r="E227" s="56">
        <f t="shared" ref="E227:F227" si="126">SUM(E217:E226)</f>
        <v>2098898</v>
      </c>
      <c r="F227" s="56">
        <f t="shared" si="126"/>
        <v>3739522</v>
      </c>
      <c r="G227" s="56">
        <f t="shared" ref="G227:H227" si="127">SUM(G217:G226)</f>
        <v>0</v>
      </c>
      <c r="H227" s="56">
        <f t="shared" si="127"/>
        <v>0</v>
      </c>
    </row>
    <row r="228" spans="1:8" x14ac:dyDescent="0.2">
      <c r="A228" s="11"/>
      <c r="B228" s="6"/>
      <c r="C228" s="7"/>
      <c r="D228" s="7"/>
      <c r="E228" s="7"/>
      <c r="F228" s="7"/>
      <c r="G228" s="7"/>
      <c r="H228" s="7"/>
    </row>
    <row r="229" spans="1:8" x14ac:dyDescent="0.2">
      <c r="A229" s="73" t="s">
        <v>967</v>
      </c>
      <c r="B229" s="74" t="s">
        <v>979</v>
      </c>
      <c r="C229" s="76">
        <v>355000</v>
      </c>
      <c r="D229" s="76">
        <v>370000</v>
      </c>
      <c r="E229" s="75">
        <v>55000</v>
      </c>
      <c r="F229" s="76">
        <v>385000</v>
      </c>
      <c r="G229" s="76"/>
      <c r="H229" s="76"/>
    </row>
    <row r="230" spans="1:8" x14ac:dyDescent="0.2">
      <c r="A230" s="73" t="s">
        <v>966</v>
      </c>
      <c r="B230" s="74" t="s">
        <v>980</v>
      </c>
      <c r="C230" s="27">
        <v>167693</v>
      </c>
      <c r="D230" s="27">
        <v>150768</v>
      </c>
      <c r="E230" s="75">
        <v>103503</v>
      </c>
      <c r="F230" s="27">
        <v>135293</v>
      </c>
      <c r="G230" s="27"/>
      <c r="H230" s="27"/>
    </row>
    <row r="231" spans="1:8" s="51" customFormat="1" x14ac:dyDescent="0.2">
      <c r="A231" s="54"/>
      <c r="B231" s="55" t="s">
        <v>655</v>
      </c>
      <c r="C231" s="56">
        <f t="shared" ref="C231" si="128">SUM(C229:C230)</f>
        <v>522693</v>
      </c>
      <c r="D231" s="56">
        <f t="shared" ref="D231:F231" si="129">SUM(D229:D230)</f>
        <v>520768</v>
      </c>
      <c r="E231" s="56">
        <f t="shared" si="129"/>
        <v>158503</v>
      </c>
      <c r="F231" s="56">
        <f t="shared" si="129"/>
        <v>520293</v>
      </c>
      <c r="G231" s="56">
        <f t="shared" ref="G231:H231" si="130">SUM(G229:G230)</f>
        <v>0</v>
      </c>
      <c r="H231" s="56">
        <f t="shared" si="130"/>
        <v>0</v>
      </c>
    </row>
    <row r="232" spans="1:8" x14ac:dyDescent="0.2">
      <c r="A232" s="11"/>
      <c r="B232" s="6"/>
      <c r="C232" s="7"/>
      <c r="D232" s="7"/>
      <c r="E232" s="7"/>
      <c r="F232" s="7"/>
      <c r="G232" s="7"/>
      <c r="H232" s="7"/>
    </row>
    <row r="233" spans="1:8" s="57" customFormat="1" x14ac:dyDescent="0.2">
      <c r="A233" s="10" t="s">
        <v>968</v>
      </c>
      <c r="B233" s="4" t="s">
        <v>200</v>
      </c>
      <c r="C233" s="76">
        <v>114801</v>
      </c>
      <c r="D233" s="76">
        <v>78134</v>
      </c>
      <c r="E233" s="5">
        <v>25800</v>
      </c>
      <c r="F233" s="76">
        <v>50334</v>
      </c>
      <c r="G233" s="76"/>
      <c r="H233" s="76"/>
    </row>
    <row r="234" spans="1:8" x14ac:dyDescent="0.2">
      <c r="A234" s="10" t="s">
        <v>969</v>
      </c>
      <c r="B234" s="4" t="s">
        <v>793</v>
      </c>
      <c r="C234" s="27">
        <v>3311</v>
      </c>
      <c r="D234" s="27">
        <v>27905</v>
      </c>
      <c r="E234" s="5">
        <v>274</v>
      </c>
      <c r="F234" s="27">
        <v>27067</v>
      </c>
      <c r="G234" s="27"/>
      <c r="H234" s="27"/>
    </row>
    <row r="235" spans="1:8" x14ac:dyDescent="0.2">
      <c r="A235" s="54"/>
      <c r="B235" s="55" t="s">
        <v>655</v>
      </c>
      <c r="C235" s="56">
        <f t="shared" ref="C235" si="131">SUM(C233:C234)</f>
        <v>118112</v>
      </c>
      <c r="D235" s="56">
        <f t="shared" ref="D235:F235" si="132">SUM(D233:D234)</f>
        <v>106039</v>
      </c>
      <c r="E235" s="56">
        <f t="shared" si="132"/>
        <v>26074</v>
      </c>
      <c r="F235" s="56">
        <f t="shared" si="132"/>
        <v>77401</v>
      </c>
      <c r="G235" s="56">
        <f t="shared" ref="G235:H235" si="133">SUM(G233:G234)</f>
        <v>0</v>
      </c>
      <c r="H235" s="56">
        <f t="shared" si="133"/>
        <v>0</v>
      </c>
    </row>
    <row r="236" spans="1:8" x14ac:dyDescent="0.2">
      <c r="A236" s="11"/>
      <c r="B236" s="6"/>
      <c r="C236" s="7"/>
      <c r="D236" s="7"/>
      <c r="E236" s="7"/>
      <c r="F236" s="7"/>
      <c r="G236" s="7"/>
      <c r="H236" s="7"/>
    </row>
    <row r="237" spans="1:8" s="57" customFormat="1" x14ac:dyDescent="0.2">
      <c r="A237" s="10" t="s">
        <v>1070</v>
      </c>
      <c r="B237" s="4" t="s">
        <v>1072</v>
      </c>
      <c r="C237" s="5">
        <v>108046</v>
      </c>
      <c r="D237" s="5">
        <v>0</v>
      </c>
      <c r="E237" s="5">
        <v>0</v>
      </c>
      <c r="F237" s="5">
        <v>0</v>
      </c>
      <c r="G237" s="5"/>
      <c r="H237" s="5"/>
    </row>
    <row r="238" spans="1:8" x14ac:dyDescent="0.2">
      <c r="A238" s="10" t="s">
        <v>1071</v>
      </c>
      <c r="B238" s="4" t="s">
        <v>1073</v>
      </c>
      <c r="C238" s="5">
        <v>4934</v>
      </c>
      <c r="D238" s="5">
        <v>0</v>
      </c>
      <c r="E238" s="5">
        <v>0</v>
      </c>
      <c r="F238" s="5">
        <v>0</v>
      </c>
      <c r="G238" s="5"/>
      <c r="H238" s="5"/>
    </row>
    <row r="239" spans="1:8" x14ac:dyDescent="0.2">
      <c r="A239" s="54"/>
      <c r="B239" s="55" t="s">
        <v>655</v>
      </c>
      <c r="C239" s="56">
        <f t="shared" ref="C239:H239" si="134">SUM(C237:C238)</f>
        <v>112980</v>
      </c>
      <c r="D239" s="56">
        <f t="shared" si="134"/>
        <v>0</v>
      </c>
      <c r="E239" s="56">
        <f t="shared" si="134"/>
        <v>0</v>
      </c>
      <c r="F239" s="56">
        <f t="shared" si="134"/>
        <v>0</v>
      </c>
      <c r="G239" s="56">
        <f t="shared" si="134"/>
        <v>0</v>
      </c>
      <c r="H239" s="56">
        <f t="shared" si="134"/>
        <v>0</v>
      </c>
    </row>
    <row r="240" spans="1:8" s="57" customFormat="1" x14ac:dyDescent="0.2">
      <c r="A240" s="11"/>
      <c r="B240" s="6"/>
      <c r="C240" s="7"/>
      <c r="D240" s="7"/>
      <c r="E240" s="7"/>
      <c r="F240" s="7"/>
      <c r="G240" s="7"/>
      <c r="H240" s="7"/>
    </row>
    <row r="241" spans="1:8" s="8" customFormat="1" x14ac:dyDescent="0.2">
      <c r="A241" s="10" t="s">
        <v>970</v>
      </c>
      <c r="B241" s="4" t="s">
        <v>201</v>
      </c>
      <c r="C241" s="5">
        <v>21971</v>
      </c>
      <c r="D241" s="5">
        <v>0</v>
      </c>
      <c r="E241" s="5">
        <v>0</v>
      </c>
      <c r="F241" s="5">
        <v>0</v>
      </c>
      <c r="G241" s="5"/>
      <c r="H241" s="5"/>
    </row>
    <row r="242" spans="1:8" s="8" customFormat="1" x14ac:dyDescent="0.2">
      <c r="A242" s="10" t="s">
        <v>971</v>
      </c>
      <c r="B242" s="4" t="s">
        <v>202</v>
      </c>
      <c r="C242" s="5">
        <v>1794</v>
      </c>
      <c r="D242" s="5">
        <v>0</v>
      </c>
      <c r="E242" s="5">
        <v>0</v>
      </c>
      <c r="F242" s="5">
        <v>0</v>
      </c>
      <c r="G242" s="5"/>
      <c r="H242" s="5"/>
    </row>
    <row r="243" spans="1:8" s="57" customFormat="1" x14ac:dyDescent="0.2">
      <c r="A243" s="54"/>
      <c r="B243" s="55" t="s">
        <v>655</v>
      </c>
      <c r="C243" s="56">
        <f t="shared" ref="C243" si="135">SUM(C241:C242)</f>
        <v>23765</v>
      </c>
      <c r="D243" s="56">
        <f t="shared" ref="D243:F243" si="136">SUM(D241:D242)</f>
        <v>0</v>
      </c>
      <c r="E243" s="56">
        <f t="shared" si="136"/>
        <v>0</v>
      </c>
      <c r="F243" s="56">
        <f t="shared" si="136"/>
        <v>0</v>
      </c>
      <c r="G243" s="56">
        <f t="shared" ref="G243:H243" si="137">SUM(G241:G242)</f>
        <v>0</v>
      </c>
      <c r="H243" s="56">
        <f t="shared" si="137"/>
        <v>0</v>
      </c>
    </row>
    <row r="244" spans="1:8" s="8" customFormat="1" x14ac:dyDescent="0.2">
      <c r="A244" s="10"/>
      <c r="B244" s="4"/>
      <c r="C244" s="27"/>
      <c r="D244" s="27"/>
      <c r="E244" s="5"/>
      <c r="F244" s="27"/>
      <c r="G244" s="27"/>
      <c r="H244" s="27"/>
    </row>
    <row r="245" spans="1:8" x14ac:dyDescent="0.2">
      <c r="A245" s="10" t="s">
        <v>972</v>
      </c>
      <c r="B245" s="4" t="s">
        <v>758</v>
      </c>
      <c r="C245" s="5">
        <v>0</v>
      </c>
      <c r="D245" s="5">
        <v>0</v>
      </c>
      <c r="E245" s="5">
        <v>7143</v>
      </c>
      <c r="F245" s="5">
        <v>0</v>
      </c>
      <c r="G245" s="5"/>
      <c r="H245" s="5"/>
    </row>
    <row r="246" spans="1:8" s="57" customFormat="1" x14ac:dyDescent="0.2">
      <c r="A246" s="54"/>
      <c r="B246" s="55" t="s">
        <v>655</v>
      </c>
      <c r="C246" s="56">
        <f>SUM(C245)</f>
        <v>0</v>
      </c>
      <c r="D246" s="56">
        <f>SUM(D245)</f>
        <v>0</v>
      </c>
      <c r="E246" s="56">
        <f t="shared" ref="E246:F246" si="138">SUM(E245)</f>
        <v>7143</v>
      </c>
      <c r="F246" s="56">
        <f t="shared" si="138"/>
        <v>0</v>
      </c>
      <c r="G246" s="56">
        <f t="shared" ref="G246:H246" si="139">SUM(G245)</f>
        <v>0</v>
      </c>
      <c r="H246" s="56">
        <f t="shared" si="139"/>
        <v>0</v>
      </c>
    </row>
    <row r="247" spans="1:8" ht="22.5" x14ac:dyDescent="0.2">
      <c r="A247" s="11" t="s">
        <v>853</v>
      </c>
      <c r="B247" s="6" t="s">
        <v>854</v>
      </c>
      <c r="C247" s="7">
        <v>0</v>
      </c>
      <c r="D247" s="7">
        <v>5000</v>
      </c>
      <c r="E247" s="7">
        <v>5000</v>
      </c>
      <c r="F247" s="7">
        <v>5000</v>
      </c>
      <c r="G247" s="7"/>
      <c r="H247" s="7"/>
    </row>
    <row r="248" spans="1:8" x14ac:dyDescent="0.2">
      <c r="A248" s="11"/>
      <c r="B248" s="8"/>
      <c r="C248" s="9"/>
      <c r="D248" s="9"/>
      <c r="E248" s="8"/>
      <c r="F248" s="9"/>
      <c r="G248" s="9"/>
      <c r="H248" s="9"/>
    </row>
    <row r="249" spans="1:8" x14ac:dyDescent="0.2">
      <c r="A249" s="54"/>
      <c r="B249" s="55" t="s">
        <v>657</v>
      </c>
      <c r="C249" s="61">
        <f>C247+C246+C243+C239+C235+C231+C227+C215+C212+C209+C203+C200+C194+C191+C186+C183+C179+C166+C162+C159+C155+C152+C149+C146+C143+C140+C137+C132+C128+C123+C119+C115+C110+C107+C104+C101+C98+C95+C78+C73+C67+C64+C60+C56+C52+C47+C42+C30+C25+C22+C19+C14+C11+C6</f>
        <v>9241597</v>
      </c>
      <c r="D249" s="61">
        <f>D247+D246+D243+D235+D231+D227+D215+D212+D209+D203+D200+D194+D191+D186+D183+D179+D166+D162+D159+D155+D152+D149+D146+D143+D140+D137+D132+D128+D123+D119+D115+D110+D107+D104+D101+D98+D95+D78+D73+D67+D64+D60+D56+D52+D47+D42+D30+D25+D22+D19+D14+D11+D6</f>
        <v>10088908</v>
      </c>
      <c r="E249" s="61">
        <f>E247+E246+E243+E235+E231+E227+E215+E212+E209+E203+E200+E194+E191+E186+E183+E179+E166+E162+E159+E155+E152+E149+E146+E143+E140+E137+E132+E128+E123+E119+E115+E110+E107+E104+E101+E98+E95+E78+E73+E67+E64+E60+E56+E52+E47+E42+E30+E25+E22+E19+E14+E11+E6</f>
        <v>6733278</v>
      </c>
      <c r="F249" s="61">
        <f>F247+F246+F243+F235+F231+F227+F215+F212+F209+F203+F200+F194+F191+F186+F183+F179+F166+F162+F159+F155+F152+F149+F146+F143+F140+F137+F132+F128+F123+F119+F115+F110+F107+F104+F101+F98+F95+F78+F73+F67+F64+F60+F56+F52+F47+F42+F30+F25+F22+F19+F14+F11+F6</f>
        <v>10920429</v>
      </c>
      <c r="G249" s="61">
        <f>G247+G246+G243+G235+G231+G227+G215+G212+G209+G203+G200+G194+G191+G186+G183+G179+G166+G162+G159+G155+G152+G149+G146+G143+G140+G137+G132+G128+G123+G119+G115+G110+G107+G104+G101+G98+G95+G78+G73+G67+G64+G60+G56+G52+G47+G42+G30+G25+G22+G19+G14+G11+G6</f>
        <v>0</v>
      </c>
      <c r="H249" s="61">
        <f>H247+H246+H243+H235+H231+H227+H215+H212+H209+H203+H200+H194+H191+H186+H183+H179+H166+H162+H159+H155+H152+H149+H146+H143+H140+H137+H132+H128+H123+H119+H115+H110+H107+H104+H101+H98+H95+H78+H73+H67+H64+H60+H56+H52+H47+H42+H30+H25+H22+H19+H14+H11+H6</f>
        <v>0</v>
      </c>
    </row>
    <row r="250" spans="1:8" x14ac:dyDescent="0.2">
      <c r="A250" s="11"/>
      <c r="B250" s="6" t="s">
        <v>679</v>
      </c>
      <c r="C250" s="7"/>
      <c r="D250" s="7"/>
      <c r="E250" s="7"/>
      <c r="F250" s="7"/>
      <c r="G250" s="7"/>
      <c r="H250" s="7"/>
    </row>
    <row r="251" spans="1:8" x14ac:dyDescent="0.2">
      <c r="A251" s="10"/>
      <c r="B251" s="4"/>
      <c r="C251" s="5"/>
      <c r="D251" s="27"/>
      <c r="E251" s="5"/>
      <c r="G251" s="27"/>
      <c r="H251" s="27"/>
    </row>
    <row r="252" spans="1:8" x14ac:dyDescent="0.2">
      <c r="A252" s="10" t="s">
        <v>203</v>
      </c>
      <c r="B252" s="4" t="s">
        <v>204</v>
      </c>
      <c r="C252" s="5">
        <v>0</v>
      </c>
      <c r="D252" s="27">
        <v>0</v>
      </c>
      <c r="E252" s="5">
        <v>0</v>
      </c>
      <c r="F252" s="27">
        <v>0</v>
      </c>
      <c r="G252" s="27"/>
      <c r="H252" s="27"/>
    </row>
    <row r="253" spans="1:8" x14ac:dyDescent="0.2">
      <c r="A253" s="10" t="s">
        <v>205</v>
      </c>
      <c r="B253" s="4" t="s">
        <v>206</v>
      </c>
      <c r="C253" s="5">
        <v>210</v>
      </c>
      <c r="D253" s="27">
        <v>300</v>
      </c>
      <c r="E253" s="5">
        <v>233</v>
      </c>
      <c r="F253" s="27">
        <v>300</v>
      </c>
      <c r="G253" s="27"/>
      <c r="H253" s="27"/>
    </row>
    <row r="254" spans="1:8" x14ac:dyDescent="0.2">
      <c r="A254" s="10" t="s">
        <v>207</v>
      </c>
      <c r="B254" s="4" t="s">
        <v>208</v>
      </c>
      <c r="C254" s="5">
        <v>92</v>
      </c>
      <c r="D254" s="27">
        <v>150</v>
      </c>
      <c r="E254" s="5">
        <v>73</v>
      </c>
      <c r="F254" s="27">
        <v>150</v>
      </c>
      <c r="G254" s="27"/>
      <c r="H254" s="27"/>
    </row>
    <row r="255" spans="1:8" s="57" customFormat="1" x14ac:dyDescent="0.2">
      <c r="A255" s="10" t="s">
        <v>209</v>
      </c>
      <c r="B255" s="4" t="s">
        <v>210</v>
      </c>
      <c r="C255" s="5">
        <v>1169</v>
      </c>
      <c r="D255" s="27">
        <v>1950</v>
      </c>
      <c r="E255" s="5">
        <v>585</v>
      </c>
      <c r="F255" s="27">
        <v>1950</v>
      </c>
      <c r="G255" s="27"/>
      <c r="H255" s="27"/>
    </row>
    <row r="256" spans="1:8" x14ac:dyDescent="0.2">
      <c r="A256" s="10" t="s">
        <v>211</v>
      </c>
      <c r="B256" s="4" t="s">
        <v>212</v>
      </c>
      <c r="C256" s="5">
        <v>0</v>
      </c>
      <c r="D256" s="27">
        <v>20</v>
      </c>
      <c r="E256" s="5">
        <v>0</v>
      </c>
      <c r="F256" s="27">
        <v>20</v>
      </c>
      <c r="G256" s="27"/>
      <c r="H256" s="27"/>
    </row>
    <row r="257" spans="1:8" s="57" customFormat="1" x14ac:dyDescent="0.2">
      <c r="A257" s="54"/>
      <c r="B257" s="55" t="s">
        <v>655</v>
      </c>
      <c r="C257" s="56">
        <f t="shared" ref="C257:F257" si="140">SUM(C252:C256)</f>
        <v>1471</v>
      </c>
      <c r="D257" s="56">
        <f t="shared" ref="D257" si="141">SUM(D252:D256)</f>
        <v>2420</v>
      </c>
      <c r="E257" s="56">
        <f t="shared" si="140"/>
        <v>891</v>
      </c>
      <c r="F257" s="56">
        <f t="shared" si="140"/>
        <v>2420</v>
      </c>
      <c r="G257" s="56">
        <f t="shared" ref="G257:H257" si="142">SUM(G252:G256)</f>
        <v>0</v>
      </c>
      <c r="H257" s="56">
        <f t="shared" si="142"/>
        <v>0</v>
      </c>
    </row>
    <row r="258" spans="1:8" s="8" customFormat="1" x14ac:dyDescent="0.2">
      <c r="A258" s="10"/>
      <c r="B258" s="4"/>
      <c r="C258" s="5"/>
      <c r="D258" s="27"/>
      <c r="E258" s="5"/>
      <c r="F258" s="27"/>
      <c r="G258" s="27"/>
      <c r="H258" s="27"/>
    </row>
    <row r="259" spans="1:8" s="8" customFormat="1" x14ac:dyDescent="0.2">
      <c r="A259" s="10" t="s">
        <v>213</v>
      </c>
      <c r="B259" s="4" t="s">
        <v>214</v>
      </c>
      <c r="C259" s="5">
        <v>10154</v>
      </c>
      <c r="D259" s="27">
        <v>14000</v>
      </c>
      <c r="E259" s="5">
        <v>1145</v>
      </c>
      <c r="F259" s="27">
        <v>14000</v>
      </c>
      <c r="G259" s="27"/>
      <c r="H259" s="27"/>
    </row>
    <row r="260" spans="1:8" s="53" customFormat="1" x14ac:dyDescent="0.2">
      <c r="A260" s="54"/>
      <c r="B260" s="55" t="s">
        <v>655</v>
      </c>
      <c r="C260" s="56">
        <f t="shared" ref="C260:F260" si="143">SUM(C259:C259)</f>
        <v>10154</v>
      </c>
      <c r="D260" s="56">
        <f t="shared" si="143"/>
        <v>14000</v>
      </c>
      <c r="E260" s="56">
        <f t="shared" si="143"/>
        <v>1145</v>
      </c>
      <c r="F260" s="56">
        <f t="shared" si="143"/>
        <v>14000</v>
      </c>
      <c r="G260" s="56">
        <f t="shared" ref="G260:H260" si="144">SUM(G259:G259)</f>
        <v>0</v>
      </c>
      <c r="H260" s="56">
        <f t="shared" si="144"/>
        <v>0</v>
      </c>
    </row>
    <row r="261" spans="1:8" x14ac:dyDescent="0.2">
      <c r="A261" s="10"/>
      <c r="B261" s="4"/>
      <c r="C261" s="5"/>
      <c r="D261" s="27"/>
      <c r="E261" s="5"/>
      <c r="G261" s="27"/>
      <c r="H261" s="27"/>
    </row>
    <row r="262" spans="1:8" x14ac:dyDescent="0.2">
      <c r="A262" s="10" t="s">
        <v>215</v>
      </c>
      <c r="B262" s="4" t="s">
        <v>216</v>
      </c>
      <c r="C262" s="5">
        <v>1687</v>
      </c>
      <c r="D262" s="27">
        <v>13000</v>
      </c>
      <c r="E262" s="5">
        <v>0</v>
      </c>
      <c r="F262" s="27">
        <v>13000</v>
      </c>
      <c r="G262" s="27"/>
      <c r="H262" s="27"/>
    </row>
    <row r="263" spans="1:8" x14ac:dyDescent="0.2">
      <c r="A263" s="54"/>
      <c r="B263" s="55" t="s">
        <v>655</v>
      </c>
      <c r="C263" s="56">
        <f t="shared" ref="C263:F263" si="145">SUM(C262:C262)</f>
        <v>1687</v>
      </c>
      <c r="D263" s="56">
        <f t="shared" si="145"/>
        <v>13000</v>
      </c>
      <c r="E263" s="56">
        <f t="shared" si="145"/>
        <v>0</v>
      </c>
      <c r="F263" s="56">
        <f t="shared" si="145"/>
        <v>13000</v>
      </c>
      <c r="G263" s="56">
        <f t="shared" ref="G263:H263" si="146">SUM(G262:G262)</f>
        <v>0</v>
      </c>
      <c r="H263" s="56">
        <f t="shared" si="146"/>
        <v>0</v>
      </c>
    </row>
    <row r="264" spans="1:8" x14ac:dyDescent="0.2">
      <c r="A264" s="11"/>
      <c r="B264" s="6"/>
      <c r="C264" s="7"/>
      <c r="D264" s="7"/>
      <c r="E264" s="7"/>
      <c r="F264" s="7"/>
      <c r="G264" s="7"/>
      <c r="H264" s="7"/>
    </row>
    <row r="265" spans="1:8" s="57" customFormat="1" x14ac:dyDescent="0.2">
      <c r="A265" s="73" t="s">
        <v>748</v>
      </c>
      <c r="B265" s="74" t="s">
        <v>943</v>
      </c>
      <c r="C265" s="75">
        <v>166</v>
      </c>
      <c r="D265" s="75">
        <v>9154</v>
      </c>
      <c r="E265" s="75">
        <v>5126</v>
      </c>
      <c r="F265" s="75">
        <v>8825</v>
      </c>
      <c r="G265" s="75"/>
      <c r="H265" s="75"/>
    </row>
    <row r="266" spans="1:8" x14ac:dyDescent="0.2">
      <c r="A266" s="58"/>
      <c r="B266" s="55" t="s">
        <v>655</v>
      </c>
      <c r="C266" s="56">
        <f t="shared" ref="C266:F266" si="147">SUM(C265:C265)</f>
        <v>166</v>
      </c>
      <c r="D266" s="56">
        <f t="shared" si="147"/>
        <v>9154</v>
      </c>
      <c r="E266" s="56">
        <f t="shared" si="147"/>
        <v>5126</v>
      </c>
      <c r="F266" s="56">
        <f t="shared" si="147"/>
        <v>8825</v>
      </c>
      <c r="G266" s="56">
        <f t="shared" ref="G266:H266" si="148">SUM(G265:G265)</f>
        <v>0</v>
      </c>
      <c r="H266" s="56">
        <f t="shared" si="148"/>
        <v>0</v>
      </c>
    </row>
    <row r="267" spans="1:8" x14ac:dyDescent="0.2">
      <c r="A267" s="10"/>
      <c r="B267" s="6"/>
      <c r="C267" s="7"/>
      <c r="D267" s="27"/>
      <c r="E267" s="5"/>
      <c r="G267" s="27"/>
      <c r="H267" s="27"/>
    </row>
    <row r="268" spans="1:8" x14ac:dyDescent="0.2">
      <c r="A268" s="10" t="s">
        <v>218</v>
      </c>
      <c r="B268" s="4" t="s">
        <v>219</v>
      </c>
      <c r="C268" s="5">
        <v>0</v>
      </c>
      <c r="D268" s="27">
        <v>0</v>
      </c>
      <c r="E268" s="5">
        <v>0</v>
      </c>
      <c r="F268" s="27">
        <v>0</v>
      </c>
      <c r="G268" s="27"/>
      <c r="H268" s="27"/>
    </row>
    <row r="269" spans="1:8" x14ac:dyDescent="0.2">
      <c r="A269" s="10" t="s">
        <v>220</v>
      </c>
      <c r="B269" s="4" t="s">
        <v>217</v>
      </c>
      <c r="C269" s="5">
        <v>4032</v>
      </c>
      <c r="D269" s="27">
        <v>3300</v>
      </c>
      <c r="E269" s="5">
        <v>2141</v>
      </c>
      <c r="F269" s="27">
        <v>5680</v>
      </c>
      <c r="G269" s="27"/>
      <c r="H269" s="27"/>
    </row>
    <row r="270" spans="1:8" x14ac:dyDescent="0.2">
      <c r="A270" s="10" t="s">
        <v>221</v>
      </c>
      <c r="B270" s="4" t="s">
        <v>222</v>
      </c>
      <c r="C270" s="5">
        <v>1864</v>
      </c>
      <c r="D270" s="27">
        <v>3456</v>
      </c>
      <c r="E270" s="5">
        <v>467</v>
      </c>
      <c r="F270" s="27">
        <v>3456</v>
      </c>
      <c r="G270" s="27"/>
      <c r="H270" s="27"/>
    </row>
    <row r="271" spans="1:8" x14ac:dyDescent="0.2">
      <c r="A271" s="54"/>
      <c r="B271" s="55" t="s">
        <v>655</v>
      </c>
      <c r="C271" s="56">
        <f t="shared" ref="C271:F271" si="149">SUM(C268:C270)</f>
        <v>5896</v>
      </c>
      <c r="D271" s="56">
        <f t="shared" si="149"/>
        <v>6756</v>
      </c>
      <c r="E271" s="56">
        <f t="shared" si="149"/>
        <v>2608</v>
      </c>
      <c r="F271" s="56">
        <f t="shared" si="149"/>
        <v>9136</v>
      </c>
      <c r="G271" s="56">
        <f t="shared" ref="G271:H271" si="150">SUM(G268:G270)</f>
        <v>0</v>
      </c>
      <c r="H271" s="56">
        <f t="shared" si="150"/>
        <v>0</v>
      </c>
    </row>
    <row r="272" spans="1:8" x14ac:dyDescent="0.2">
      <c r="A272" s="10"/>
      <c r="B272" s="4"/>
      <c r="C272" s="5"/>
      <c r="D272" s="27"/>
      <c r="E272" s="5"/>
      <c r="G272" s="27"/>
      <c r="H272" s="27"/>
    </row>
    <row r="273" spans="1:8" s="57" customFormat="1" x14ac:dyDescent="0.2">
      <c r="A273" s="10" t="s">
        <v>223</v>
      </c>
      <c r="B273" s="4" t="s">
        <v>224</v>
      </c>
      <c r="C273" s="5">
        <v>1735</v>
      </c>
      <c r="D273" s="27">
        <v>0</v>
      </c>
      <c r="E273" s="5">
        <v>1386</v>
      </c>
      <c r="F273" s="27">
        <v>0</v>
      </c>
      <c r="G273" s="27"/>
      <c r="H273" s="27"/>
    </row>
    <row r="274" spans="1:8" x14ac:dyDescent="0.2">
      <c r="A274" s="10" t="s">
        <v>225</v>
      </c>
      <c r="B274" s="4" t="s">
        <v>226</v>
      </c>
      <c r="C274" s="5">
        <v>49</v>
      </c>
      <c r="D274" s="27">
        <v>500</v>
      </c>
      <c r="E274" s="5">
        <v>51</v>
      </c>
      <c r="F274" s="27">
        <v>500</v>
      </c>
      <c r="G274" s="27"/>
      <c r="H274" s="27"/>
    </row>
    <row r="275" spans="1:8" x14ac:dyDescent="0.2">
      <c r="A275" s="10" t="s">
        <v>227</v>
      </c>
      <c r="B275" s="4" t="s">
        <v>228</v>
      </c>
      <c r="C275" s="5">
        <v>0</v>
      </c>
      <c r="D275" s="27">
        <v>50</v>
      </c>
      <c r="E275" s="5">
        <v>0</v>
      </c>
      <c r="F275" s="27">
        <v>50</v>
      </c>
      <c r="G275" s="27"/>
      <c r="H275" s="27"/>
    </row>
    <row r="276" spans="1:8" s="57" customFormat="1" x14ac:dyDescent="0.2">
      <c r="A276" s="10" t="s">
        <v>229</v>
      </c>
      <c r="B276" s="4" t="s">
        <v>230</v>
      </c>
      <c r="C276" s="5">
        <v>434</v>
      </c>
      <c r="D276" s="27">
        <v>400</v>
      </c>
      <c r="E276" s="5">
        <v>336</v>
      </c>
      <c r="F276" s="27">
        <v>400</v>
      </c>
      <c r="G276" s="27"/>
      <c r="H276" s="27"/>
    </row>
    <row r="277" spans="1:8" x14ac:dyDescent="0.2">
      <c r="A277" s="10" t="s">
        <v>231</v>
      </c>
      <c r="B277" s="4" t="s">
        <v>232</v>
      </c>
      <c r="C277" s="5">
        <v>0</v>
      </c>
      <c r="D277" s="27">
        <v>0</v>
      </c>
      <c r="E277" s="5">
        <v>0</v>
      </c>
      <c r="F277" s="27">
        <v>0</v>
      </c>
      <c r="G277" s="27"/>
      <c r="H277" s="27"/>
    </row>
    <row r="278" spans="1:8" x14ac:dyDescent="0.2">
      <c r="A278" s="10" t="s">
        <v>233</v>
      </c>
      <c r="B278" s="4" t="s">
        <v>234</v>
      </c>
      <c r="C278" s="5">
        <v>1</v>
      </c>
      <c r="D278" s="27">
        <v>400</v>
      </c>
      <c r="E278" s="5">
        <v>2</v>
      </c>
      <c r="F278" s="27">
        <v>400</v>
      </c>
      <c r="G278" s="27"/>
      <c r="H278" s="27"/>
    </row>
    <row r="279" spans="1:8" s="57" customFormat="1" x14ac:dyDescent="0.2">
      <c r="A279" s="54"/>
      <c r="B279" s="55" t="s">
        <v>655</v>
      </c>
      <c r="C279" s="56">
        <f t="shared" ref="C279:F279" si="151">SUM(C273:C278)</f>
        <v>2219</v>
      </c>
      <c r="D279" s="56">
        <f t="shared" si="151"/>
        <v>1350</v>
      </c>
      <c r="E279" s="56">
        <f t="shared" si="151"/>
        <v>1775</v>
      </c>
      <c r="F279" s="56">
        <f t="shared" si="151"/>
        <v>1350</v>
      </c>
      <c r="G279" s="56">
        <f t="shared" ref="G279:H279" si="152">SUM(G273:G278)</f>
        <v>0</v>
      </c>
      <c r="H279" s="56">
        <f t="shared" si="152"/>
        <v>0</v>
      </c>
    </row>
    <row r="280" spans="1:8" x14ac:dyDescent="0.2">
      <c r="A280" s="10"/>
      <c r="B280" s="4"/>
      <c r="C280" s="5"/>
      <c r="D280" s="27"/>
      <c r="E280" s="5"/>
      <c r="G280" s="27"/>
      <c r="H280" s="27"/>
    </row>
    <row r="281" spans="1:8" x14ac:dyDescent="0.2">
      <c r="A281" s="10" t="s">
        <v>235</v>
      </c>
      <c r="B281" s="4" t="s">
        <v>806</v>
      </c>
      <c r="C281" s="5">
        <v>5408</v>
      </c>
      <c r="D281" s="27">
        <v>17796</v>
      </c>
      <c r="E281" s="5">
        <v>6328</v>
      </c>
      <c r="F281" s="27">
        <v>19650</v>
      </c>
      <c r="G281" s="27"/>
      <c r="H281" s="27"/>
    </row>
    <row r="282" spans="1:8" s="57" customFormat="1" x14ac:dyDescent="0.2">
      <c r="A282" s="54"/>
      <c r="B282" s="55" t="s">
        <v>655</v>
      </c>
      <c r="C282" s="56">
        <f t="shared" ref="C282:F282" si="153">SUM(C281)</f>
        <v>5408</v>
      </c>
      <c r="D282" s="56">
        <f>SUM(D281)</f>
        <v>17796</v>
      </c>
      <c r="E282" s="56">
        <f t="shared" si="153"/>
        <v>6328</v>
      </c>
      <c r="F282" s="56">
        <f t="shared" si="153"/>
        <v>19650</v>
      </c>
      <c r="G282" s="56">
        <f t="shared" ref="G282:H282" si="154">SUM(G281)</f>
        <v>0</v>
      </c>
      <c r="H282" s="56">
        <f t="shared" si="154"/>
        <v>0</v>
      </c>
    </row>
    <row r="283" spans="1:8" x14ac:dyDescent="0.2">
      <c r="A283" s="10"/>
      <c r="B283" s="4"/>
      <c r="C283" s="5"/>
      <c r="D283" s="27"/>
      <c r="E283" s="5"/>
      <c r="G283" s="27"/>
      <c r="H283" s="27"/>
    </row>
    <row r="284" spans="1:8" x14ac:dyDescent="0.2">
      <c r="A284" s="10" t="s">
        <v>236</v>
      </c>
      <c r="B284" s="4" t="s">
        <v>107</v>
      </c>
      <c r="C284" s="5">
        <v>4829</v>
      </c>
      <c r="D284" s="27">
        <v>5170</v>
      </c>
      <c r="E284" s="5">
        <v>4739</v>
      </c>
      <c r="F284" s="27">
        <v>5790</v>
      </c>
      <c r="G284" s="27"/>
      <c r="H284" s="27"/>
    </row>
    <row r="285" spans="1:8" x14ac:dyDescent="0.2">
      <c r="A285" s="54"/>
      <c r="B285" s="55" t="s">
        <v>655</v>
      </c>
      <c r="C285" s="56">
        <f t="shared" ref="C285:F285" si="155">SUM(C284)</f>
        <v>4829</v>
      </c>
      <c r="D285" s="56">
        <f t="shared" si="155"/>
        <v>5170</v>
      </c>
      <c r="E285" s="56">
        <f t="shared" si="155"/>
        <v>4739</v>
      </c>
      <c r="F285" s="56">
        <f t="shared" si="155"/>
        <v>5790</v>
      </c>
      <c r="G285" s="56">
        <f t="shared" ref="G285:H285" si="156">SUM(G284)</f>
        <v>0</v>
      </c>
      <c r="H285" s="56">
        <f t="shared" si="156"/>
        <v>0</v>
      </c>
    </row>
    <row r="286" spans="1:8" x14ac:dyDescent="0.2">
      <c r="B286" s="4"/>
      <c r="C286" s="5"/>
      <c r="D286" s="27"/>
      <c r="E286" s="5"/>
      <c r="G286" s="27"/>
      <c r="H286" s="27"/>
    </row>
    <row r="287" spans="1:8" x14ac:dyDescent="0.2">
      <c r="A287" s="10" t="s">
        <v>237</v>
      </c>
      <c r="B287" s="4" t="s">
        <v>238</v>
      </c>
      <c r="C287" s="5">
        <v>0</v>
      </c>
      <c r="D287" s="27">
        <v>9310</v>
      </c>
      <c r="E287" s="5">
        <v>0</v>
      </c>
      <c r="F287" s="27">
        <v>40000</v>
      </c>
      <c r="G287" s="27"/>
      <c r="H287" s="27"/>
    </row>
    <row r="288" spans="1:8" x14ac:dyDescent="0.2">
      <c r="A288" s="54"/>
      <c r="B288" s="55" t="s">
        <v>655</v>
      </c>
      <c r="C288" s="56">
        <f t="shared" ref="C288:F288" si="157">SUM(C287)</f>
        <v>0</v>
      </c>
      <c r="D288" s="56">
        <f t="shared" si="157"/>
        <v>9310</v>
      </c>
      <c r="E288" s="56">
        <f t="shared" si="157"/>
        <v>0</v>
      </c>
      <c r="F288" s="56">
        <f t="shared" si="157"/>
        <v>40000</v>
      </c>
      <c r="G288" s="56">
        <f t="shared" ref="G288:H288" si="158">SUM(G287)</f>
        <v>0</v>
      </c>
      <c r="H288" s="56">
        <f t="shared" si="158"/>
        <v>0</v>
      </c>
    </row>
    <row r="289" spans="1:8" x14ac:dyDescent="0.2">
      <c r="A289" s="10"/>
      <c r="B289" s="4"/>
      <c r="C289" s="5"/>
      <c r="D289" s="27"/>
      <c r="E289" s="5"/>
      <c r="G289" s="27"/>
      <c r="H289" s="27"/>
    </row>
    <row r="290" spans="1:8" s="57" customFormat="1" x14ac:dyDescent="0.2">
      <c r="A290" s="10" t="s">
        <v>239</v>
      </c>
      <c r="B290" s="4" t="s">
        <v>240</v>
      </c>
      <c r="C290" s="5">
        <v>116363</v>
      </c>
      <c r="D290" s="27">
        <v>219267</v>
      </c>
      <c r="E290" s="5">
        <v>92758</v>
      </c>
      <c r="F290" s="27">
        <v>274321</v>
      </c>
      <c r="G290" s="27"/>
      <c r="H290" s="27"/>
    </row>
    <row r="291" spans="1:8" x14ac:dyDescent="0.2">
      <c r="A291" s="10" t="s">
        <v>241</v>
      </c>
      <c r="B291" s="4" t="s">
        <v>242</v>
      </c>
      <c r="C291" s="5">
        <v>0</v>
      </c>
      <c r="D291" s="27">
        <v>30898</v>
      </c>
      <c r="E291" s="5">
        <v>30898</v>
      </c>
      <c r="F291" s="27">
        <v>30000</v>
      </c>
      <c r="G291" s="27"/>
      <c r="H291" s="27"/>
    </row>
    <row r="292" spans="1:8" s="60" customFormat="1" x14ac:dyDescent="0.2">
      <c r="A292" s="10" t="s">
        <v>243</v>
      </c>
      <c r="B292" s="4" t="s">
        <v>244</v>
      </c>
      <c r="C292" s="5">
        <v>5858</v>
      </c>
      <c r="D292" s="27">
        <v>28270</v>
      </c>
      <c r="E292" s="5">
        <v>26758</v>
      </c>
      <c r="F292" s="27">
        <v>16110</v>
      </c>
      <c r="G292" s="27"/>
      <c r="H292" s="27"/>
    </row>
    <row r="293" spans="1:8" x14ac:dyDescent="0.2">
      <c r="A293" s="54"/>
      <c r="B293" s="55" t="s">
        <v>655</v>
      </c>
      <c r="C293" s="56">
        <f t="shared" ref="C293:F293" si="159">SUM(C290:C292)</f>
        <v>122221</v>
      </c>
      <c r="D293" s="56">
        <f t="shared" si="159"/>
        <v>278435</v>
      </c>
      <c r="E293" s="56">
        <f t="shared" si="159"/>
        <v>150414</v>
      </c>
      <c r="F293" s="56">
        <f t="shared" si="159"/>
        <v>320431</v>
      </c>
      <c r="G293" s="56">
        <f t="shared" ref="G293:H293" si="160">SUM(G290:G292)</f>
        <v>0</v>
      </c>
      <c r="H293" s="56">
        <f t="shared" si="160"/>
        <v>0</v>
      </c>
    </row>
    <row r="294" spans="1:8" x14ac:dyDescent="0.2">
      <c r="A294" s="10"/>
      <c r="B294" s="4"/>
      <c r="C294" s="5"/>
      <c r="D294" s="27"/>
      <c r="E294" s="5"/>
      <c r="G294" s="27"/>
      <c r="H294" s="27"/>
    </row>
    <row r="295" spans="1:8" x14ac:dyDescent="0.2">
      <c r="A295" s="10" t="s">
        <v>245</v>
      </c>
      <c r="B295" s="4" t="s">
        <v>246</v>
      </c>
      <c r="C295" s="5">
        <v>4596</v>
      </c>
      <c r="D295" s="27">
        <v>4600</v>
      </c>
      <c r="E295" s="5">
        <v>3447</v>
      </c>
      <c r="F295" s="27">
        <v>4600</v>
      </c>
      <c r="G295" s="27"/>
      <c r="H295" s="27"/>
    </row>
    <row r="296" spans="1:8" x14ac:dyDescent="0.2">
      <c r="A296" s="54"/>
      <c r="B296" s="55" t="s">
        <v>655</v>
      </c>
      <c r="C296" s="56">
        <f t="shared" ref="C296:F296" si="161">SUM(C295:C295)</f>
        <v>4596</v>
      </c>
      <c r="D296" s="56">
        <f t="shared" si="161"/>
        <v>4600</v>
      </c>
      <c r="E296" s="56">
        <f t="shared" si="161"/>
        <v>3447</v>
      </c>
      <c r="F296" s="56">
        <f t="shared" si="161"/>
        <v>4600</v>
      </c>
      <c r="G296" s="56">
        <f t="shared" ref="G296:H296" si="162">SUM(G295:G295)</f>
        <v>0</v>
      </c>
      <c r="H296" s="56">
        <f t="shared" si="162"/>
        <v>0</v>
      </c>
    </row>
    <row r="297" spans="1:8" x14ac:dyDescent="0.2">
      <c r="A297" s="10"/>
      <c r="B297" s="4"/>
      <c r="C297" s="5"/>
      <c r="D297" s="27"/>
      <c r="E297" s="5"/>
      <c r="G297" s="27"/>
      <c r="H297" s="27"/>
    </row>
    <row r="298" spans="1:8" x14ac:dyDescent="0.2">
      <c r="A298" s="10" t="s">
        <v>247</v>
      </c>
      <c r="B298" s="4" t="s">
        <v>1056</v>
      </c>
      <c r="C298" s="5">
        <v>0</v>
      </c>
      <c r="D298" s="27">
        <v>2000</v>
      </c>
      <c r="E298" s="5">
        <v>0</v>
      </c>
      <c r="F298" s="27">
        <v>2000</v>
      </c>
      <c r="G298" s="27"/>
      <c r="H298" s="27"/>
    </row>
    <row r="299" spans="1:8" x14ac:dyDescent="0.2">
      <c r="A299" s="10" t="s">
        <v>248</v>
      </c>
      <c r="B299" s="4" t="s">
        <v>249</v>
      </c>
      <c r="C299" s="5">
        <v>0</v>
      </c>
      <c r="D299" s="27">
        <v>6671</v>
      </c>
      <c r="E299" s="5">
        <v>11385</v>
      </c>
      <c r="F299" s="27">
        <v>12000</v>
      </c>
      <c r="G299" s="27"/>
      <c r="H299" s="27"/>
    </row>
    <row r="300" spans="1:8" x14ac:dyDescent="0.2">
      <c r="A300" s="54"/>
      <c r="B300" s="55" t="s">
        <v>655</v>
      </c>
      <c r="C300" s="56">
        <f t="shared" ref="C300:F300" si="163">SUM(C298:C299)</f>
        <v>0</v>
      </c>
      <c r="D300" s="56">
        <f t="shared" si="163"/>
        <v>8671</v>
      </c>
      <c r="E300" s="56">
        <f t="shared" si="163"/>
        <v>11385</v>
      </c>
      <c r="F300" s="56">
        <f t="shared" si="163"/>
        <v>14000</v>
      </c>
      <c r="G300" s="56">
        <f t="shared" ref="G300:H300" si="164">SUM(G298:G299)</f>
        <v>0</v>
      </c>
      <c r="H300" s="56">
        <f t="shared" si="164"/>
        <v>0</v>
      </c>
    </row>
    <row r="301" spans="1:8" s="57" customFormat="1" x14ac:dyDescent="0.2">
      <c r="A301" s="11"/>
      <c r="B301" s="4"/>
      <c r="C301" s="5"/>
      <c r="D301" s="5"/>
      <c r="E301" s="5"/>
      <c r="F301" s="5"/>
      <c r="G301" s="5"/>
      <c r="H301" s="5"/>
    </row>
    <row r="302" spans="1:8" x14ac:dyDescent="0.2">
      <c r="A302" s="10" t="s">
        <v>250</v>
      </c>
      <c r="B302" s="4" t="s">
        <v>251</v>
      </c>
      <c r="C302" s="5">
        <v>0</v>
      </c>
      <c r="D302" s="5">
        <v>0</v>
      </c>
      <c r="E302" s="5">
        <v>0</v>
      </c>
      <c r="F302" s="5">
        <v>0</v>
      </c>
      <c r="G302" s="5"/>
      <c r="H302" s="5"/>
    </row>
    <row r="303" spans="1:8" s="57" customFormat="1" x14ac:dyDescent="0.2">
      <c r="A303" s="54"/>
      <c r="B303" s="55" t="s">
        <v>655</v>
      </c>
      <c r="C303" s="56">
        <f t="shared" ref="C303:E303" si="165">SUM(C302:C302)</f>
        <v>0</v>
      </c>
      <c r="D303" s="56">
        <f t="shared" si="165"/>
        <v>0</v>
      </c>
      <c r="E303" s="56">
        <f t="shared" si="165"/>
        <v>0</v>
      </c>
      <c r="F303" s="56">
        <f t="shared" ref="F303:G303" si="166">SUM(F302:F302)</f>
        <v>0</v>
      </c>
      <c r="G303" s="56">
        <f t="shared" si="166"/>
        <v>0</v>
      </c>
      <c r="H303" s="56">
        <f t="shared" ref="H303" si="167">SUM(H302:H302)</f>
        <v>0</v>
      </c>
    </row>
    <row r="304" spans="1:8" x14ac:dyDescent="0.2">
      <c r="A304" s="10"/>
      <c r="B304" s="4"/>
      <c r="C304" s="5"/>
      <c r="D304" s="27"/>
      <c r="E304" s="5"/>
      <c r="G304" s="27"/>
      <c r="H304" s="27"/>
    </row>
    <row r="305" spans="1:8" x14ac:dyDescent="0.2">
      <c r="A305" s="10" t="s">
        <v>252</v>
      </c>
      <c r="B305" s="4" t="s">
        <v>795</v>
      </c>
      <c r="C305" s="5">
        <v>131</v>
      </c>
      <c r="D305" s="27">
        <v>1360</v>
      </c>
      <c r="E305" s="5">
        <v>355</v>
      </c>
      <c r="F305" s="27">
        <v>1360</v>
      </c>
      <c r="G305" s="27"/>
      <c r="H305" s="27"/>
    </row>
    <row r="306" spans="1:8" x14ac:dyDescent="0.2">
      <c r="A306" s="54"/>
      <c r="B306" s="55" t="s">
        <v>655</v>
      </c>
      <c r="C306" s="56">
        <f t="shared" ref="C306:E306" si="168">SUM(C305:C305)</f>
        <v>131</v>
      </c>
      <c r="D306" s="56">
        <f t="shared" si="168"/>
        <v>1360</v>
      </c>
      <c r="E306" s="56">
        <f t="shared" si="168"/>
        <v>355</v>
      </c>
      <c r="F306" s="56">
        <f t="shared" ref="F306:G306" si="169">SUM(F305:F305)</f>
        <v>1360</v>
      </c>
      <c r="G306" s="56">
        <f t="shared" si="169"/>
        <v>0</v>
      </c>
      <c r="H306" s="56">
        <f t="shared" ref="H306" si="170">SUM(H305:H305)</f>
        <v>0</v>
      </c>
    </row>
    <row r="307" spans="1:8" x14ac:dyDescent="0.2">
      <c r="A307" s="10"/>
      <c r="B307" s="4"/>
      <c r="C307" s="5"/>
      <c r="D307" s="27"/>
      <c r="E307" s="5"/>
      <c r="G307" s="27"/>
      <c r="H307" s="27"/>
    </row>
    <row r="308" spans="1:8" s="57" customFormat="1" x14ac:dyDescent="0.2">
      <c r="A308" s="10" t="s">
        <v>253</v>
      </c>
      <c r="B308" s="4" t="s">
        <v>254</v>
      </c>
      <c r="C308" s="5">
        <v>0</v>
      </c>
      <c r="D308" s="27">
        <v>100</v>
      </c>
      <c r="E308" s="5">
        <v>0</v>
      </c>
      <c r="F308" s="27">
        <v>150</v>
      </c>
      <c r="G308" s="27"/>
      <c r="H308" s="27"/>
    </row>
    <row r="309" spans="1:8" x14ac:dyDescent="0.2">
      <c r="A309" s="54"/>
      <c r="B309" s="55" t="s">
        <v>655</v>
      </c>
      <c r="C309" s="56">
        <f t="shared" ref="C309:F309" si="171">SUM(C308)</f>
        <v>0</v>
      </c>
      <c r="D309" s="56">
        <f>SUM(D308)</f>
        <v>100</v>
      </c>
      <c r="E309" s="56">
        <f t="shared" si="171"/>
        <v>0</v>
      </c>
      <c r="F309" s="56">
        <f t="shared" si="171"/>
        <v>150</v>
      </c>
      <c r="G309" s="56">
        <f t="shared" ref="G309:H309" si="172">SUM(G308)</f>
        <v>0</v>
      </c>
      <c r="H309" s="56">
        <f t="shared" si="172"/>
        <v>0</v>
      </c>
    </row>
    <row r="310" spans="1:8" x14ac:dyDescent="0.2">
      <c r="A310" s="10"/>
      <c r="B310" s="4"/>
      <c r="C310" s="5"/>
      <c r="D310" s="27"/>
      <c r="E310" s="5"/>
      <c r="G310" s="27"/>
      <c r="H310" s="27"/>
    </row>
    <row r="311" spans="1:8" x14ac:dyDescent="0.2">
      <c r="A311" s="10" t="s">
        <v>255</v>
      </c>
      <c r="B311" s="4" t="s">
        <v>256</v>
      </c>
      <c r="C311" s="5">
        <v>6822</v>
      </c>
      <c r="D311" s="27">
        <v>11620</v>
      </c>
      <c r="E311" s="5">
        <v>11172</v>
      </c>
      <c r="F311" s="27">
        <v>12005</v>
      </c>
      <c r="G311" s="27"/>
      <c r="H311" s="27"/>
    </row>
    <row r="312" spans="1:8" x14ac:dyDescent="0.2">
      <c r="A312" s="10" t="s">
        <v>257</v>
      </c>
      <c r="B312" s="4" t="s">
        <v>258</v>
      </c>
      <c r="C312" s="5">
        <v>0</v>
      </c>
      <c r="D312" s="27">
        <v>0</v>
      </c>
      <c r="E312" s="27">
        <v>0</v>
      </c>
      <c r="F312" s="27">
        <v>0</v>
      </c>
      <c r="G312" s="27"/>
      <c r="H312" s="27"/>
    </row>
    <row r="313" spans="1:8" x14ac:dyDescent="0.2">
      <c r="A313" s="10" t="s">
        <v>259</v>
      </c>
      <c r="B313" s="4" t="s">
        <v>260</v>
      </c>
      <c r="C313" s="5">
        <v>6371</v>
      </c>
      <c r="D313" s="27">
        <v>9763</v>
      </c>
      <c r="E313" s="5">
        <v>2487</v>
      </c>
      <c r="F313" s="27">
        <v>9763</v>
      </c>
      <c r="G313" s="27"/>
      <c r="H313" s="27"/>
    </row>
    <row r="314" spans="1:8" x14ac:dyDescent="0.2">
      <c r="A314" s="54"/>
      <c r="B314" s="55" t="s">
        <v>655</v>
      </c>
      <c r="C314" s="56">
        <f t="shared" ref="C314:F314" si="173">SUM(C311:C313)</f>
        <v>13193</v>
      </c>
      <c r="D314" s="56">
        <f>SUM(D311:D313)</f>
        <v>21383</v>
      </c>
      <c r="E314" s="56">
        <f t="shared" si="173"/>
        <v>13659</v>
      </c>
      <c r="F314" s="56">
        <f t="shared" si="173"/>
        <v>21768</v>
      </c>
      <c r="G314" s="56">
        <f t="shared" ref="G314:H314" si="174">SUM(G311:G313)</f>
        <v>0</v>
      </c>
      <c r="H314" s="56">
        <f t="shared" si="174"/>
        <v>0</v>
      </c>
    </row>
    <row r="315" spans="1:8" x14ac:dyDescent="0.2">
      <c r="A315" s="10"/>
      <c r="B315" s="4"/>
      <c r="C315" s="5"/>
      <c r="D315" s="27"/>
      <c r="E315" s="5"/>
      <c r="G315" s="27"/>
      <c r="H315" s="27"/>
    </row>
    <row r="316" spans="1:8" s="57" customFormat="1" x14ac:dyDescent="0.2">
      <c r="A316" s="10" t="s">
        <v>261</v>
      </c>
      <c r="B316" s="4" t="s">
        <v>262</v>
      </c>
      <c r="C316" s="5">
        <v>13226</v>
      </c>
      <c r="D316" s="27">
        <v>34060</v>
      </c>
      <c r="E316" s="5">
        <v>20748</v>
      </c>
      <c r="F316" s="27">
        <v>35215</v>
      </c>
      <c r="G316" s="27"/>
      <c r="H316" s="27"/>
    </row>
    <row r="317" spans="1:8" x14ac:dyDescent="0.2">
      <c r="A317" s="10" t="s">
        <v>263</v>
      </c>
      <c r="B317" s="4" t="s">
        <v>264</v>
      </c>
      <c r="C317" s="5">
        <v>0</v>
      </c>
      <c r="D317" s="27">
        <v>0</v>
      </c>
      <c r="E317" s="5">
        <v>0</v>
      </c>
      <c r="F317" s="27">
        <v>0</v>
      </c>
      <c r="G317" s="27"/>
      <c r="H317" s="27"/>
    </row>
    <row r="318" spans="1:8" x14ac:dyDescent="0.2">
      <c r="A318" s="10" t="s">
        <v>265</v>
      </c>
      <c r="B318" s="4" t="s">
        <v>266</v>
      </c>
      <c r="C318" s="5">
        <v>460</v>
      </c>
      <c r="D318" s="27">
        <v>1573</v>
      </c>
      <c r="E318" s="5">
        <v>1546</v>
      </c>
      <c r="F318" s="27">
        <v>1573</v>
      </c>
      <c r="G318" s="27"/>
      <c r="H318" s="27"/>
    </row>
    <row r="319" spans="1:8" x14ac:dyDescent="0.2">
      <c r="A319" s="10" t="s">
        <v>267</v>
      </c>
      <c r="B319" s="4" t="s">
        <v>268</v>
      </c>
      <c r="C319" s="5">
        <v>4533</v>
      </c>
      <c r="D319" s="27">
        <v>6800</v>
      </c>
      <c r="E319" s="5">
        <v>2257</v>
      </c>
      <c r="F319" s="27">
        <v>6800</v>
      </c>
      <c r="G319" s="27"/>
      <c r="H319" s="27"/>
    </row>
    <row r="320" spans="1:8" s="57" customFormat="1" x14ac:dyDescent="0.2">
      <c r="A320" s="10" t="s">
        <v>269</v>
      </c>
      <c r="B320" s="4" t="s">
        <v>270</v>
      </c>
      <c r="C320" s="5">
        <v>3331</v>
      </c>
      <c r="D320" s="27">
        <v>3400</v>
      </c>
      <c r="E320" s="5">
        <v>580</v>
      </c>
      <c r="F320" s="27">
        <v>3400</v>
      </c>
      <c r="G320" s="27"/>
      <c r="H320" s="27"/>
    </row>
    <row r="321" spans="1:8" x14ac:dyDescent="0.2">
      <c r="A321" s="54"/>
      <c r="B321" s="55" t="s">
        <v>655</v>
      </c>
      <c r="C321" s="56">
        <f t="shared" ref="C321:F321" si="175">SUM(C316:C320)</f>
        <v>21550</v>
      </c>
      <c r="D321" s="56">
        <f t="shared" si="175"/>
        <v>45833</v>
      </c>
      <c r="E321" s="56">
        <f t="shared" si="175"/>
        <v>25131</v>
      </c>
      <c r="F321" s="56">
        <f t="shared" si="175"/>
        <v>46988</v>
      </c>
      <c r="G321" s="56">
        <f t="shared" ref="G321:H321" si="176">SUM(G316:G320)</f>
        <v>0</v>
      </c>
      <c r="H321" s="56">
        <f t="shared" si="176"/>
        <v>0</v>
      </c>
    </row>
    <row r="322" spans="1:8" x14ac:dyDescent="0.2">
      <c r="A322" s="10"/>
      <c r="B322" s="4"/>
      <c r="C322" s="5"/>
      <c r="D322" s="27"/>
      <c r="E322" s="5"/>
      <c r="G322" s="27"/>
      <c r="H322" s="27"/>
    </row>
    <row r="323" spans="1:8" s="57" customFormat="1" x14ac:dyDescent="0.2">
      <c r="A323" s="10" t="s">
        <v>999</v>
      </c>
      <c r="B323" s="4" t="s">
        <v>1000</v>
      </c>
      <c r="C323" s="5">
        <v>626</v>
      </c>
      <c r="D323" s="27">
        <v>760</v>
      </c>
      <c r="E323" s="5">
        <v>0</v>
      </c>
      <c r="F323" s="27">
        <v>0</v>
      </c>
      <c r="G323" s="27"/>
      <c r="H323" s="27"/>
    </row>
    <row r="324" spans="1:8" ht="24.75" customHeight="1" x14ac:dyDescent="0.2">
      <c r="A324" s="10" t="s">
        <v>271</v>
      </c>
      <c r="B324" s="4" t="s">
        <v>272</v>
      </c>
      <c r="C324" s="5">
        <v>0</v>
      </c>
      <c r="D324" s="27">
        <v>359</v>
      </c>
      <c r="E324" s="5">
        <v>286</v>
      </c>
      <c r="F324" s="27">
        <v>1030</v>
      </c>
      <c r="G324" s="27"/>
      <c r="H324" s="27"/>
    </row>
    <row r="325" spans="1:8" x14ac:dyDescent="0.2">
      <c r="A325" s="10" t="s">
        <v>888</v>
      </c>
      <c r="B325" s="4" t="s">
        <v>889</v>
      </c>
      <c r="C325" s="5">
        <v>0</v>
      </c>
      <c r="D325" s="27">
        <v>0</v>
      </c>
      <c r="E325" s="5">
        <v>0</v>
      </c>
      <c r="F325" s="27">
        <v>0</v>
      </c>
      <c r="G325" s="27"/>
      <c r="H325" s="27"/>
    </row>
    <row r="326" spans="1:8" s="57" customFormat="1" x14ac:dyDescent="0.2">
      <c r="A326" s="54"/>
      <c r="B326" s="55" t="s">
        <v>655</v>
      </c>
      <c r="C326" s="56">
        <f>SUM(C323:C325)</f>
        <v>626</v>
      </c>
      <c r="D326" s="56">
        <f t="shared" ref="D326:F326" si="177">SUM(D323:D325)</f>
        <v>1119</v>
      </c>
      <c r="E326" s="56">
        <f t="shared" si="177"/>
        <v>286</v>
      </c>
      <c r="F326" s="56">
        <f t="shared" si="177"/>
        <v>1030</v>
      </c>
      <c r="G326" s="56">
        <f t="shared" ref="G326:H326" si="178">SUM(G323:G325)</f>
        <v>0</v>
      </c>
      <c r="H326" s="56">
        <f t="shared" si="178"/>
        <v>0</v>
      </c>
    </row>
    <row r="327" spans="1:8" x14ac:dyDescent="0.2">
      <c r="A327" s="10"/>
      <c r="B327" s="4"/>
      <c r="C327" s="5"/>
      <c r="D327" s="27"/>
      <c r="E327" s="5"/>
      <c r="G327" s="27"/>
      <c r="H327" s="27"/>
    </row>
    <row r="328" spans="1:8" ht="33.75" x14ac:dyDescent="0.2">
      <c r="A328" s="10" t="s">
        <v>273</v>
      </c>
      <c r="B328" s="4" t="s">
        <v>936</v>
      </c>
      <c r="C328" s="5">
        <v>0</v>
      </c>
      <c r="D328" s="27">
        <v>0</v>
      </c>
      <c r="E328" s="5">
        <v>0</v>
      </c>
      <c r="F328" s="5">
        <v>0</v>
      </c>
      <c r="G328" s="5"/>
      <c r="H328" s="5"/>
    </row>
    <row r="329" spans="1:8" s="57" customFormat="1" x14ac:dyDescent="0.2">
      <c r="A329" s="54"/>
      <c r="B329" s="55" t="s">
        <v>655</v>
      </c>
      <c r="C329" s="56">
        <f t="shared" ref="C329:E329" si="179">SUM(C328)</f>
        <v>0</v>
      </c>
      <c r="D329" s="56">
        <f>SUM(D328)</f>
        <v>0</v>
      </c>
      <c r="E329" s="56">
        <f t="shared" si="179"/>
        <v>0</v>
      </c>
      <c r="F329" s="56">
        <f t="shared" ref="F329:G329" si="180">SUM(F328)</f>
        <v>0</v>
      </c>
      <c r="G329" s="56">
        <f t="shared" si="180"/>
        <v>0</v>
      </c>
      <c r="H329" s="56">
        <f t="shared" ref="H329" si="181">SUM(H328)</f>
        <v>0</v>
      </c>
    </row>
    <row r="330" spans="1:8" x14ac:dyDescent="0.2">
      <c r="A330" s="10"/>
      <c r="B330" s="4"/>
      <c r="C330" s="5"/>
      <c r="D330" s="27"/>
      <c r="E330" s="5"/>
      <c r="F330" s="5"/>
      <c r="G330" s="5"/>
      <c r="H330" s="5"/>
    </row>
    <row r="331" spans="1:8" x14ac:dyDescent="0.2">
      <c r="A331" s="10" t="s">
        <v>274</v>
      </c>
      <c r="B331" s="4" t="s">
        <v>937</v>
      </c>
      <c r="C331" s="5">
        <v>0</v>
      </c>
      <c r="D331" s="5">
        <v>15000</v>
      </c>
      <c r="E331" s="5">
        <v>0</v>
      </c>
      <c r="F331" s="5">
        <v>15000</v>
      </c>
      <c r="G331" s="5"/>
      <c r="H331" s="5"/>
    </row>
    <row r="332" spans="1:8" s="57" customFormat="1" x14ac:dyDescent="0.2">
      <c r="A332" s="54"/>
      <c r="B332" s="55" t="s">
        <v>655</v>
      </c>
      <c r="C332" s="56">
        <f t="shared" ref="C332:E332" si="182">SUM(C331)</f>
        <v>0</v>
      </c>
      <c r="D332" s="56">
        <f>SUM(D331)</f>
        <v>15000</v>
      </c>
      <c r="E332" s="56">
        <f t="shared" si="182"/>
        <v>0</v>
      </c>
      <c r="F332" s="56">
        <f>SUM(F331)</f>
        <v>15000</v>
      </c>
      <c r="G332" s="56">
        <f>SUM(G331)</f>
        <v>0</v>
      </c>
      <c r="H332" s="56">
        <f>SUM(H331)</f>
        <v>0</v>
      </c>
    </row>
    <row r="333" spans="1:8" s="8" customFormat="1" x14ac:dyDescent="0.2">
      <c r="A333" s="10"/>
      <c r="B333" s="4"/>
      <c r="C333" s="5"/>
      <c r="D333" s="27"/>
      <c r="E333" s="5"/>
      <c r="F333" s="27"/>
      <c r="G333" s="27"/>
      <c r="H333" s="27"/>
    </row>
    <row r="334" spans="1:8" x14ac:dyDescent="0.2">
      <c r="A334" s="10" t="s">
        <v>275</v>
      </c>
      <c r="B334" s="4" t="s">
        <v>276</v>
      </c>
      <c r="C334" s="5">
        <v>8950</v>
      </c>
      <c r="D334" s="27">
        <v>20000</v>
      </c>
      <c r="E334" s="5">
        <v>0</v>
      </c>
      <c r="F334" s="27">
        <v>20000</v>
      </c>
      <c r="G334" s="27"/>
      <c r="H334" s="27"/>
    </row>
    <row r="335" spans="1:8" s="57" customFormat="1" x14ac:dyDescent="0.2">
      <c r="A335" s="54"/>
      <c r="B335" s="55" t="s">
        <v>655</v>
      </c>
      <c r="C335" s="56">
        <f t="shared" ref="C335:E335" si="183">SUM(C334)</f>
        <v>8950</v>
      </c>
      <c r="D335" s="56">
        <f>SUM(D334)</f>
        <v>20000</v>
      </c>
      <c r="E335" s="56">
        <f t="shared" si="183"/>
        <v>0</v>
      </c>
      <c r="F335" s="56">
        <f>SUM(F334)</f>
        <v>20000</v>
      </c>
      <c r="G335" s="56">
        <f>SUM(G334)</f>
        <v>0</v>
      </c>
      <c r="H335" s="56">
        <f>SUM(H334)</f>
        <v>0</v>
      </c>
    </row>
    <row r="336" spans="1:8" x14ac:dyDescent="0.2">
      <c r="A336" s="10"/>
      <c r="B336" s="4"/>
      <c r="C336" s="5"/>
      <c r="D336" s="27"/>
      <c r="E336" s="5"/>
      <c r="G336" s="27"/>
      <c r="H336" s="27"/>
    </row>
    <row r="337" spans="1:8" x14ac:dyDescent="0.2">
      <c r="A337" s="10" t="s">
        <v>277</v>
      </c>
      <c r="B337" s="4" t="s">
        <v>759</v>
      </c>
      <c r="C337" s="5">
        <v>777</v>
      </c>
      <c r="D337" s="27">
        <v>3000</v>
      </c>
      <c r="E337" s="5">
        <v>324</v>
      </c>
      <c r="F337" s="27">
        <v>3000</v>
      </c>
      <c r="G337" s="27"/>
      <c r="H337" s="27"/>
    </row>
    <row r="338" spans="1:8" s="57" customFormat="1" x14ac:dyDescent="0.2">
      <c r="A338" s="54"/>
      <c r="B338" s="55" t="s">
        <v>655</v>
      </c>
      <c r="C338" s="56">
        <f t="shared" ref="C338:F338" si="184">SUM(C337)</f>
        <v>777</v>
      </c>
      <c r="D338" s="56">
        <f t="shared" si="184"/>
        <v>3000</v>
      </c>
      <c r="E338" s="56">
        <f t="shared" si="184"/>
        <v>324</v>
      </c>
      <c r="F338" s="56">
        <f t="shared" si="184"/>
        <v>3000</v>
      </c>
      <c r="G338" s="56">
        <f t="shared" ref="G338:H338" si="185">SUM(G337)</f>
        <v>0</v>
      </c>
      <c r="H338" s="56">
        <f t="shared" si="185"/>
        <v>0</v>
      </c>
    </row>
    <row r="339" spans="1:8" x14ac:dyDescent="0.2">
      <c r="A339" s="11"/>
      <c r="B339" s="6"/>
      <c r="C339" s="7"/>
      <c r="D339" s="7"/>
      <c r="E339" s="7"/>
      <c r="F339" s="7"/>
      <c r="G339" s="7"/>
      <c r="H339" s="7"/>
    </row>
    <row r="340" spans="1:8" x14ac:dyDescent="0.2">
      <c r="A340" s="10" t="s">
        <v>278</v>
      </c>
      <c r="B340" s="4" t="s">
        <v>796</v>
      </c>
      <c r="C340" s="5">
        <v>0</v>
      </c>
      <c r="D340" s="27">
        <v>3000</v>
      </c>
      <c r="E340" s="5">
        <v>1890</v>
      </c>
      <c r="F340" s="27">
        <v>3000</v>
      </c>
      <c r="G340" s="27"/>
      <c r="H340" s="27"/>
    </row>
    <row r="341" spans="1:8" x14ac:dyDescent="0.2">
      <c r="A341" s="54"/>
      <c r="B341" s="55" t="s">
        <v>655</v>
      </c>
      <c r="C341" s="56">
        <f t="shared" ref="C341:F341" si="186">SUM(C340)</f>
        <v>0</v>
      </c>
      <c r="D341" s="56">
        <f>SUM(D340)</f>
        <v>3000</v>
      </c>
      <c r="E341" s="56">
        <f t="shared" si="186"/>
        <v>1890</v>
      </c>
      <c r="F341" s="56">
        <f t="shared" si="186"/>
        <v>3000</v>
      </c>
      <c r="G341" s="56">
        <f t="shared" ref="G341:H341" si="187">SUM(G340)</f>
        <v>0</v>
      </c>
      <c r="H341" s="56">
        <f t="shared" si="187"/>
        <v>0</v>
      </c>
    </row>
    <row r="342" spans="1:8" x14ac:dyDescent="0.2">
      <c r="A342" s="10"/>
      <c r="B342" s="4"/>
      <c r="C342" s="5"/>
      <c r="D342" s="27"/>
      <c r="E342" s="5"/>
      <c r="G342" s="27"/>
      <c r="H342" s="27"/>
    </row>
    <row r="343" spans="1:8" x14ac:dyDescent="0.2">
      <c r="A343" s="10" t="s">
        <v>279</v>
      </c>
      <c r="B343" s="4" t="s">
        <v>280</v>
      </c>
      <c r="C343" s="5">
        <v>3620</v>
      </c>
      <c r="D343" s="27">
        <v>3000</v>
      </c>
      <c r="E343" s="5">
        <v>0</v>
      </c>
      <c r="F343" s="27">
        <v>3000</v>
      </c>
      <c r="G343" s="27"/>
      <c r="H343" s="27"/>
    </row>
    <row r="344" spans="1:8" x14ac:dyDescent="0.2">
      <c r="A344" s="54"/>
      <c r="B344" s="55" t="s">
        <v>655</v>
      </c>
      <c r="C344" s="56">
        <f t="shared" ref="C344:E344" si="188">SUM(C343)</f>
        <v>3620</v>
      </c>
      <c r="D344" s="56">
        <f t="shared" si="188"/>
        <v>3000</v>
      </c>
      <c r="E344" s="56">
        <f t="shared" si="188"/>
        <v>0</v>
      </c>
      <c r="F344" s="56">
        <f t="shared" ref="F344:G344" si="189">SUM(F343)</f>
        <v>3000</v>
      </c>
      <c r="G344" s="56">
        <f t="shared" si="189"/>
        <v>0</v>
      </c>
      <c r="H344" s="56">
        <f t="shared" ref="H344" si="190">SUM(H343)</f>
        <v>0</v>
      </c>
    </row>
    <row r="345" spans="1:8" x14ac:dyDescent="0.2">
      <c r="A345" s="10"/>
      <c r="B345" s="4"/>
      <c r="C345" s="5"/>
      <c r="D345" s="27"/>
      <c r="E345" s="5"/>
      <c r="G345" s="27"/>
      <c r="H345" s="27"/>
    </row>
    <row r="346" spans="1:8" x14ac:dyDescent="0.2">
      <c r="A346" s="10" t="s">
        <v>281</v>
      </c>
      <c r="B346" s="4" t="s">
        <v>181</v>
      </c>
      <c r="C346" s="5">
        <v>13194</v>
      </c>
      <c r="D346" s="27">
        <v>13021</v>
      </c>
      <c r="E346" s="5">
        <v>2761</v>
      </c>
      <c r="F346" s="27">
        <v>15195</v>
      </c>
      <c r="G346" s="27"/>
      <c r="H346" s="27"/>
    </row>
    <row r="347" spans="1:8" x14ac:dyDescent="0.2">
      <c r="A347" s="10" t="s">
        <v>282</v>
      </c>
      <c r="B347" s="4" t="s">
        <v>185</v>
      </c>
      <c r="C347" s="5">
        <v>10282</v>
      </c>
      <c r="D347" s="27">
        <v>18909</v>
      </c>
      <c r="E347" s="5">
        <v>9227</v>
      </c>
      <c r="F347" s="27">
        <v>24600</v>
      </c>
      <c r="G347" s="27"/>
      <c r="H347" s="27"/>
    </row>
    <row r="348" spans="1:8" s="57" customFormat="1" x14ac:dyDescent="0.2">
      <c r="A348" s="10" t="s">
        <v>283</v>
      </c>
      <c r="B348" s="4" t="s">
        <v>284</v>
      </c>
      <c r="C348" s="5">
        <v>4163</v>
      </c>
      <c r="D348" s="27">
        <v>9732</v>
      </c>
      <c r="E348" s="5">
        <v>7768</v>
      </c>
      <c r="F348" s="27">
        <v>8087</v>
      </c>
      <c r="G348" s="27"/>
      <c r="H348" s="27"/>
    </row>
    <row r="349" spans="1:8" x14ac:dyDescent="0.2">
      <c r="A349" s="10" t="s">
        <v>285</v>
      </c>
      <c r="B349" s="4" t="s">
        <v>189</v>
      </c>
      <c r="C349" s="5">
        <v>0</v>
      </c>
      <c r="D349" s="27">
        <v>0</v>
      </c>
      <c r="E349" s="5">
        <v>0</v>
      </c>
      <c r="F349" s="27">
        <v>0</v>
      </c>
      <c r="G349" s="27"/>
      <c r="H349" s="27"/>
    </row>
    <row r="350" spans="1:8" x14ac:dyDescent="0.2">
      <c r="A350" s="10" t="s">
        <v>286</v>
      </c>
      <c r="B350" s="4" t="s">
        <v>287</v>
      </c>
      <c r="C350" s="5">
        <v>159</v>
      </c>
      <c r="D350" s="27">
        <v>725</v>
      </c>
      <c r="E350" s="5">
        <v>103</v>
      </c>
      <c r="F350" s="27">
        <v>815</v>
      </c>
      <c r="G350" s="27"/>
      <c r="H350" s="27"/>
    </row>
    <row r="351" spans="1:8" s="57" customFormat="1" x14ac:dyDescent="0.2">
      <c r="A351" s="10" t="s">
        <v>288</v>
      </c>
      <c r="B351" s="4" t="s">
        <v>887</v>
      </c>
      <c r="C351" s="5">
        <v>14969</v>
      </c>
      <c r="D351" s="27">
        <v>150776</v>
      </c>
      <c r="E351" s="5">
        <v>27000</v>
      </c>
      <c r="F351" s="27">
        <v>113590</v>
      </c>
      <c r="G351" s="27"/>
      <c r="H351" s="27"/>
    </row>
    <row r="352" spans="1:8" x14ac:dyDescent="0.2">
      <c r="A352" s="10" t="s">
        <v>289</v>
      </c>
      <c r="B352" s="4" t="s">
        <v>195</v>
      </c>
      <c r="C352" s="5">
        <v>669</v>
      </c>
      <c r="D352" s="27">
        <v>1070</v>
      </c>
      <c r="E352" s="5">
        <v>892</v>
      </c>
      <c r="F352" s="27">
        <v>1071</v>
      </c>
      <c r="G352" s="27"/>
      <c r="H352" s="27"/>
    </row>
    <row r="353" spans="1:8" x14ac:dyDescent="0.2">
      <c r="A353" s="10" t="s">
        <v>921</v>
      </c>
      <c r="B353" s="4" t="s">
        <v>922</v>
      </c>
      <c r="C353" s="5">
        <v>105</v>
      </c>
      <c r="D353" s="27">
        <v>682</v>
      </c>
      <c r="E353" s="5">
        <v>431</v>
      </c>
      <c r="F353" s="27">
        <v>907</v>
      </c>
      <c r="G353" s="27"/>
      <c r="H353" s="27"/>
    </row>
    <row r="354" spans="1:8" s="57" customFormat="1" x14ac:dyDescent="0.2">
      <c r="A354" s="54"/>
      <c r="B354" s="55" t="s">
        <v>655</v>
      </c>
      <c r="C354" s="56">
        <f t="shared" ref="C354:F354" si="191">SUM(C346:C353)</f>
        <v>43541</v>
      </c>
      <c r="D354" s="56">
        <f>SUM(D346:D353)</f>
        <v>194915</v>
      </c>
      <c r="E354" s="56">
        <f t="shared" si="191"/>
        <v>48182</v>
      </c>
      <c r="F354" s="56">
        <f t="shared" si="191"/>
        <v>164265</v>
      </c>
      <c r="G354" s="56">
        <f t="shared" ref="G354:H354" si="192">SUM(G346:G353)</f>
        <v>0</v>
      </c>
      <c r="H354" s="56">
        <f t="shared" si="192"/>
        <v>0</v>
      </c>
    </row>
    <row r="355" spans="1:8" x14ac:dyDescent="0.2">
      <c r="A355" s="10"/>
      <c r="B355" s="4"/>
      <c r="C355" s="5"/>
      <c r="D355" s="27"/>
      <c r="E355" s="5"/>
      <c r="G355" s="27"/>
      <c r="H355" s="27"/>
    </row>
    <row r="356" spans="1:8" s="8" customFormat="1" x14ac:dyDescent="0.2">
      <c r="A356" s="10" t="s">
        <v>290</v>
      </c>
      <c r="B356" s="4" t="s">
        <v>200</v>
      </c>
      <c r="C356" s="5">
        <v>0</v>
      </c>
      <c r="D356" s="27">
        <v>0</v>
      </c>
      <c r="E356" s="5">
        <v>0</v>
      </c>
      <c r="F356" s="5">
        <v>0</v>
      </c>
      <c r="G356" s="5"/>
      <c r="H356" s="5"/>
    </row>
    <row r="357" spans="1:8" s="59" customFormat="1" x14ac:dyDescent="0.2">
      <c r="A357" s="10" t="s">
        <v>973</v>
      </c>
      <c r="B357" s="4" t="s">
        <v>793</v>
      </c>
      <c r="C357" s="5">
        <v>0</v>
      </c>
      <c r="D357" s="27">
        <v>0</v>
      </c>
      <c r="E357" s="5">
        <v>0</v>
      </c>
      <c r="F357" s="5">
        <v>0</v>
      </c>
      <c r="G357" s="5"/>
      <c r="H357" s="5"/>
    </row>
    <row r="358" spans="1:8" s="8" customFormat="1" x14ac:dyDescent="0.2">
      <c r="A358" s="54"/>
      <c r="B358" s="55" t="s">
        <v>655</v>
      </c>
      <c r="C358" s="56">
        <f>SUM(C356:C357)</f>
        <v>0</v>
      </c>
      <c r="D358" s="56">
        <f t="shared" ref="D358" si="193">SUM(D356:D357)</f>
        <v>0</v>
      </c>
      <c r="E358" s="56">
        <f t="shared" ref="E358:F358" si="194">SUM(E356:E357)</f>
        <v>0</v>
      </c>
      <c r="F358" s="56">
        <f t="shared" si="194"/>
        <v>0</v>
      </c>
      <c r="G358" s="56">
        <f t="shared" ref="G358:H358" si="195">SUM(G356:G357)</f>
        <v>0</v>
      </c>
      <c r="H358" s="56">
        <f t="shared" si="195"/>
        <v>0</v>
      </c>
    </row>
    <row r="359" spans="1:8" x14ac:dyDescent="0.2">
      <c r="A359" s="10"/>
      <c r="B359" s="4"/>
      <c r="C359" s="5"/>
      <c r="D359" s="27"/>
      <c r="E359" s="5"/>
      <c r="G359" s="27"/>
      <c r="H359" s="27"/>
    </row>
    <row r="360" spans="1:8" x14ac:dyDescent="0.2">
      <c r="A360" s="10" t="s">
        <v>1088</v>
      </c>
      <c r="B360" s="4" t="s">
        <v>1072</v>
      </c>
      <c r="C360" s="5">
        <v>5921</v>
      </c>
      <c r="D360" s="27">
        <v>0</v>
      </c>
      <c r="E360" s="5">
        <v>0</v>
      </c>
      <c r="F360" s="5">
        <v>0</v>
      </c>
      <c r="G360" s="5"/>
      <c r="H360" s="5"/>
    </row>
    <row r="361" spans="1:8" x14ac:dyDescent="0.2">
      <c r="A361" s="10" t="s">
        <v>1089</v>
      </c>
      <c r="B361" s="4" t="s">
        <v>1073</v>
      </c>
      <c r="C361" s="5">
        <v>127</v>
      </c>
      <c r="D361" s="27">
        <v>0</v>
      </c>
      <c r="E361" s="5">
        <v>0</v>
      </c>
      <c r="F361" s="5">
        <v>0</v>
      </c>
      <c r="G361" s="5"/>
      <c r="H361" s="5"/>
    </row>
    <row r="362" spans="1:8" s="57" customFormat="1" x14ac:dyDescent="0.2">
      <c r="A362" s="54"/>
      <c r="B362" s="55" t="s">
        <v>655</v>
      </c>
      <c r="C362" s="56">
        <f>SUM(C360:C361)</f>
        <v>6048</v>
      </c>
      <c r="D362" s="56">
        <f t="shared" ref="D362:H362" si="196">SUM(D360:D361)</f>
        <v>0</v>
      </c>
      <c r="E362" s="56">
        <f t="shared" si="196"/>
        <v>0</v>
      </c>
      <c r="F362" s="56">
        <f t="shared" si="196"/>
        <v>0</v>
      </c>
      <c r="G362" s="56">
        <f t="shared" si="196"/>
        <v>0</v>
      </c>
      <c r="H362" s="56">
        <f t="shared" si="196"/>
        <v>0</v>
      </c>
    </row>
    <row r="363" spans="1:8" s="57" customFormat="1" x14ac:dyDescent="0.2">
      <c r="A363" s="10"/>
      <c r="B363" s="4"/>
      <c r="C363" s="5"/>
      <c r="D363" s="27"/>
      <c r="E363" s="5"/>
      <c r="F363" s="5"/>
      <c r="G363" s="5"/>
      <c r="H363" s="5"/>
    </row>
    <row r="364" spans="1:8" s="57" customFormat="1" x14ac:dyDescent="0.2">
      <c r="A364" s="10" t="s">
        <v>844</v>
      </c>
      <c r="B364" s="4" t="s">
        <v>758</v>
      </c>
      <c r="C364" s="5">
        <v>0</v>
      </c>
      <c r="D364" s="27">
        <v>0</v>
      </c>
      <c r="E364" s="5">
        <v>0</v>
      </c>
      <c r="F364" s="5">
        <v>0</v>
      </c>
      <c r="G364" s="5"/>
      <c r="H364" s="5"/>
    </row>
    <row r="365" spans="1:8" s="57" customFormat="1" x14ac:dyDescent="0.2">
      <c r="A365" s="54"/>
      <c r="B365" s="55" t="s">
        <v>655</v>
      </c>
      <c r="C365" s="56">
        <f t="shared" ref="C365:E365" si="197">SUM(C364)</f>
        <v>0</v>
      </c>
      <c r="D365" s="56">
        <f t="shared" ref="D365" si="198">SUM(D364)</f>
        <v>0</v>
      </c>
      <c r="E365" s="56">
        <f t="shared" si="197"/>
        <v>0</v>
      </c>
      <c r="F365" s="56">
        <f t="shared" ref="F365:G365" si="199">SUM(F364)</f>
        <v>0</v>
      </c>
      <c r="G365" s="56">
        <f t="shared" si="199"/>
        <v>0</v>
      </c>
      <c r="H365" s="56">
        <f t="shared" ref="H365" si="200">SUM(H364)</f>
        <v>0</v>
      </c>
    </row>
    <row r="366" spans="1:8" ht="22.5" x14ac:dyDescent="0.2">
      <c r="A366" s="11" t="s">
        <v>860</v>
      </c>
      <c r="B366" s="6" t="s">
        <v>854</v>
      </c>
      <c r="C366" s="7">
        <v>0</v>
      </c>
      <c r="D366" s="7">
        <v>0</v>
      </c>
      <c r="E366" s="7">
        <v>0</v>
      </c>
      <c r="F366" s="7">
        <v>5000</v>
      </c>
      <c r="G366" s="7"/>
      <c r="H366" s="7"/>
    </row>
    <row r="367" spans="1:8" x14ac:dyDescent="0.2">
      <c r="A367" s="11"/>
      <c r="B367" s="6"/>
      <c r="C367" s="7"/>
      <c r="D367" s="7"/>
      <c r="E367" s="7"/>
      <c r="F367" s="7"/>
      <c r="G367" s="7"/>
      <c r="H367" s="7"/>
    </row>
    <row r="368" spans="1:8" x14ac:dyDescent="0.2">
      <c r="A368" s="58"/>
      <c r="B368" s="55" t="s">
        <v>658</v>
      </c>
      <c r="C368" s="61">
        <f>C366+C365+C362+C358+C354+C344+C341+C338+C335+C332+C329+C326+C321+C314+C309+C306+C303+C300+C296+C293+C288+C285+C282+C279+C271+C266+C263+C260+C257</f>
        <v>257083</v>
      </c>
      <c r="D368" s="61">
        <f>D366+D365+D358+D354+D344+D341+D338+D335+D332+D329+D326+D321+D314+D309+D306+D303+D300+D296+D293+D288+D285+D282+D279+D271+D266+D263+D260+D257</f>
        <v>679372</v>
      </c>
      <c r="E368" s="61">
        <f>E366+E365+E358+E354+E344+E341+E338+E335+E332+E329+E326+E321+E314+E309+E306+E303+E300+E296+E293+E288+E285+E282+E279+E271+E266+E263+E260+E257</f>
        <v>277685</v>
      </c>
      <c r="F368" s="61">
        <f>F366+F365+F358+F354+F344+F341+F338+F335+F332+F329+F326+F321+F314+F309+F306+F303+F300+F296+F293+F288+F285+F282+F279+F271+F266+F263+F260+F257</f>
        <v>737763</v>
      </c>
      <c r="G368" s="61">
        <f>G366+G365+G358+G354+G344+G341+G338+G335+G332+G329+G326+G321+G314+G309+G306+G303+G300+G296+G293+G288+G285+G282+G279+G271+G266+G263+G260+G257</f>
        <v>0</v>
      </c>
      <c r="H368" s="61">
        <f>H366+H365+H358+H354+H344+H341+H338+H335+H332+H329+H326+H321+H314+H309+H306+H303+H300+H296+H293+H288+H285+H282+H279+H271+H266+H263+H260+H257</f>
        <v>0</v>
      </c>
    </row>
    <row r="369" spans="1:8" x14ac:dyDescent="0.2">
      <c r="A369" s="11"/>
      <c r="B369" s="6" t="s">
        <v>680</v>
      </c>
      <c r="C369" s="7"/>
      <c r="D369" s="9"/>
      <c r="E369" s="7"/>
      <c r="F369" s="9"/>
      <c r="G369" s="9"/>
      <c r="H369" s="9"/>
    </row>
    <row r="370" spans="1:8" x14ac:dyDescent="0.2">
      <c r="A370" s="10" t="s">
        <v>291</v>
      </c>
      <c r="B370" s="4" t="s">
        <v>292</v>
      </c>
      <c r="C370" s="5">
        <v>77625</v>
      </c>
      <c r="D370" s="27">
        <v>89603</v>
      </c>
      <c r="E370" s="5">
        <v>65480</v>
      </c>
      <c r="F370" s="27">
        <v>102586</v>
      </c>
      <c r="G370" s="27"/>
      <c r="H370" s="27"/>
    </row>
    <row r="371" spans="1:8" s="57" customFormat="1" x14ac:dyDescent="0.2">
      <c r="A371" s="10" t="s">
        <v>293</v>
      </c>
      <c r="B371" s="4" t="s">
        <v>294</v>
      </c>
      <c r="C371" s="5">
        <v>0</v>
      </c>
      <c r="D371" s="27">
        <v>0</v>
      </c>
      <c r="E371" s="5">
        <v>0</v>
      </c>
      <c r="F371" s="27">
        <v>0</v>
      </c>
      <c r="G371" s="27"/>
      <c r="H371" s="27"/>
    </row>
    <row r="372" spans="1:8" s="8" customFormat="1" x14ac:dyDescent="0.2">
      <c r="A372" s="10" t="s">
        <v>295</v>
      </c>
      <c r="B372" s="4" t="s">
        <v>296</v>
      </c>
      <c r="C372" s="5">
        <v>7638</v>
      </c>
      <c r="D372" s="27">
        <v>10875</v>
      </c>
      <c r="E372" s="5">
        <v>4628</v>
      </c>
      <c r="F372" s="27">
        <v>10875</v>
      </c>
      <c r="G372" s="27"/>
      <c r="H372" s="27"/>
    </row>
    <row r="373" spans="1:8" s="8" customFormat="1" x14ac:dyDescent="0.2">
      <c r="A373" s="54"/>
      <c r="B373" s="55" t="s">
        <v>655</v>
      </c>
      <c r="C373" s="56">
        <f t="shared" ref="C373:F373" si="201">SUM(C370:C372)</f>
        <v>85263</v>
      </c>
      <c r="D373" s="56">
        <f>SUM(D370:D372)</f>
        <v>100478</v>
      </c>
      <c r="E373" s="56">
        <f t="shared" si="201"/>
        <v>70108</v>
      </c>
      <c r="F373" s="56">
        <f t="shared" si="201"/>
        <v>113461</v>
      </c>
      <c r="G373" s="56">
        <f t="shared" ref="G373:H373" si="202">SUM(G370:G372)</f>
        <v>0</v>
      </c>
      <c r="H373" s="56">
        <f t="shared" si="202"/>
        <v>0</v>
      </c>
    </row>
    <row r="374" spans="1:8" s="8" customFormat="1" x14ac:dyDescent="0.2">
      <c r="A374" s="10"/>
      <c r="B374" s="4"/>
      <c r="C374" s="5"/>
      <c r="D374" s="27"/>
      <c r="E374" s="5"/>
      <c r="F374" s="27"/>
      <c r="G374" s="27"/>
      <c r="H374" s="27"/>
    </row>
    <row r="375" spans="1:8" x14ac:dyDescent="0.2">
      <c r="A375" s="10" t="s">
        <v>299</v>
      </c>
      <c r="B375" s="4" t="s">
        <v>181</v>
      </c>
      <c r="C375" s="5">
        <v>10973</v>
      </c>
      <c r="D375" s="27">
        <v>9550</v>
      </c>
      <c r="E375" s="5">
        <v>2604</v>
      </c>
      <c r="F375" s="27">
        <v>13855</v>
      </c>
      <c r="G375" s="27"/>
      <c r="H375" s="27"/>
    </row>
    <row r="376" spans="1:8" x14ac:dyDescent="0.2">
      <c r="A376" s="10" t="s">
        <v>300</v>
      </c>
      <c r="B376" s="4" t="s">
        <v>185</v>
      </c>
      <c r="C376" s="5">
        <v>5322</v>
      </c>
      <c r="D376" s="27">
        <v>6608</v>
      </c>
      <c r="E376" s="5">
        <v>4492</v>
      </c>
      <c r="F376" s="27">
        <v>7850</v>
      </c>
      <c r="G376" s="27"/>
      <c r="H376" s="27"/>
    </row>
    <row r="377" spans="1:8" s="8" customFormat="1" x14ac:dyDescent="0.2">
      <c r="A377" s="10" t="s">
        <v>301</v>
      </c>
      <c r="B377" s="4" t="s">
        <v>302</v>
      </c>
      <c r="C377" s="5">
        <v>985</v>
      </c>
      <c r="D377" s="27">
        <v>935</v>
      </c>
      <c r="E377" s="5">
        <v>935</v>
      </c>
      <c r="F377" s="27">
        <v>974</v>
      </c>
      <c r="G377" s="27"/>
      <c r="H377" s="27"/>
    </row>
    <row r="378" spans="1:8" s="8" customFormat="1" x14ac:dyDescent="0.2">
      <c r="A378" s="10" t="s">
        <v>303</v>
      </c>
      <c r="B378" s="4" t="s">
        <v>191</v>
      </c>
      <c r="C378" s="5">
        <v>103</v>
      </c>
      <c r="D378" s="27">
        <v>194</v>
      </c>
      <c r="E378" s="5">
        <v>56</v>
      </c>
      <c r="F378" s="27">
        <v>218</v>
      </c>
      <c r="G378" s="27"/>
      <c r="H378" s="27"/>
    </row>
    <row r="379" spans="1:8" s="8" customFormat="1" x14ac:dyDescent="0.2">
      <c r="A379" s="10" t="s">
        <v>304</v>
      </c>
      <c r="B379" s="4" t="s">
        <v>193</v>
      </c>
      <c r="C379" s="5">
        <v>70789</v>
      </c>
      <c r="D379" s="27">
        <v>78506</v>
      </c>
      <c r="E379" s="5">
        <v>65315</v>
      </c>
      <c r="F379" s="27">
        <v>83424</v>
      </c>
      <c r="G379" s="27"/>
      <c r="H379" s="27"/>
    </row>
    <row r="380" spans="1:8" s="8" customFormat="1" x14ac:dyDescent="0.2">
      <c r="A380" s="10" t="s">
        <v>305</v>
      </c>
      <c r="B380" s="4" t="s">
        <v>195</v>
      </c>
      <c r="C380" s="5">
        <v>3210</v>
      </c>
      <c r="D380" s="27">
        <v>4051</v>
      </c>
      <c r="E380" s="5">
        <v>3376</v>
      </c>
      <c r="F380" s="27">
        <v>4051</v>
      </c>
      <c r="G380" s="27"/>
      <c r="H380" s="27"/>
    </row>
    <row r="381" spans="1:8" x14ac:dyDescent="0.2">
      <c r="A381" s="10" t="s">
        <v>923</v>
      </c>
      <c r="B381" s="4" t="s">
        <v>922</v>
      </c>
      <c r="C381" s="5">
        <v>43</v>
      </c>
      <c r="D381" s="27">
        <v>0</v>
      </c>
      <c r="E381" s="5">
        <v>0</v>
      </c>
      <c r="F381" s="27">
        <v>0</v>
      </c>
      <c r="G381" s="27"/>
      <c r="H381" s="27"/>
    </row>
    <row r="382" spans="1:8" ht="22.5" x14ac:dyDescent="0.2">
      <c r="A382" s="11" t="s">
        <v>1028</v>
      </c>
      <c r="B382" s="6" t="s">
        <v>854</v>
      </c>
      <c r="C382" s="7">
        <v>0</v>
      </c>
      <c r="D382" s="7">
        <v>3000</v>
      </c>
      <c r="E382" s="7">
        <v>0</v>
      </c>
      <c r="F382" s="7">
        <v>0</v>
      </c>
      <c r="G382" s="7"/>
      <c r="H382" s="7"/>
    </row>
    <row r="383" spans="1:8" s="57" customFormat="1" x14ac:dyDescent="0.2">
      <c r="A383" s="54"/>
      <c r="B383" s="55" t="s">
        <v>655</v>
      </c>
      <c r="C383" s="56">
        <f>SUM(C375:C382)</f>
        <v>91425</v>
      </c>
      <c r="D383" s="56">
        <f>SUM(D375:D382)</f>
        <v>102844</v>
      </c>
      <c r="E383" s="56">
        <f>SUM(E375:E382)</f>
        <v>76778</v>
      </c>
      <c r="F383" s="56">
        <f>SUM(F375:F382)</f>
        <v>110372</v>
      </c>
      <c r="G383" s="56">
        <f>SUM(G375:G382)</f>
        <v>0</v>
      </c>
      <c r="H383" s="56">
        <f>SUM(H375:H382)</f>
        <v>0</v>
      </c>
    </row>
    <row r="384" spans="1:8" ht="22.5" x14ac:dyDescent="0.2">
      <c r="A384" s="11" t="s">
        <v>1028</v>
      </c>
      <c r="B384" s="6" t="s">
        <v>914</v>
      </c>
      <c r="C384" s="7">
        <v>0</v>
      </c>
      <c r="D384" s="9">
        <v>0</v>
      </c>
      <c r="E384" s="7">
        <v>0</v>
      </c>
      <c r="F384" s="9">
        <v>3000</v>
      </c>
      <c r="G384" s="9"/>
      <c r="H384" s="9"/>
    </row>
    <row r="385" spans="1:8" x14ac:dyDescent="0.2">
      <c r="A385" s="11"/>
      <c r="B385" s="6"/>
      <c r="C385" s="7"/>
      <c r="D385" s="9"/>
      <c r="E385" s="7"/>
      <c r="F385" s="9"/>
      <c r="G385" s="9"/>
      <c r="H385" s="9"/>
    </row>
    <row r="386" spans="1:8" x14ac:dyDescent="0.2">
      <c r="A386" s="11"/>
      <c r="B386" s="6" t="s">
        <v>659</v>
      </c>
      <c r="C386" s="9">
        <f>C373+C383+C384</f>
        <v>176688</v>
      </c>
      <c r="D386" s="9">
        <f t="shared" ref="D386:G386" si="203">D373+D383+D384</f>
        <v>203322</v>
      </c>
      <c r="E386" s="9">
        <f t="shared" si="203"/>
        <v>146886</v>
      </c>
      <c r="F386" s="9">
        <f t="shared" si="203"/>
        <v>226833</v>
      </c>
      <c r="G386" s="9">
        <f t="shared" si="203"/>
        <v>0</v>
      </c>
      <c r="H386" s="9">
        <f t="shared" ref="H386" si="204">H373+H383+H384</f>
        <v>0</v>
      </c>
    </row>
    <row r="387" spans="1:8" x14ac:dyDescent="0.2">
      <c r="A387" s="11"/>
      <c r="B387" s="6" t="s">
        <v>681</v>
      </c>
      <c r="C387" s="7"/>
      <c r="D387" s="9"/>
      <c r="E387" s="9"/>
      <c r="F387" s="9"/>
      <c r="G387" s="9"/>
      <c r="H387" s="9"/>
    </row>
    <row r="388" spans="1:8" x14ac:dyDescent="0.2">
      <c r="A388" s="11"/>
      <c r="B388" s="6"/>
      <c r="C388" s="7"/>
      <c r="D388" s="9"/>
      <c r="E388" s="9"/>
      <c r="F388" s="9"/>
      <c r="G388" s="9"/>
      <c r="H388" s="9"/>
    </row>
    <row r="389" spans="1:8" s="57" customFormat="1" x14ac:dyDescent="0.2">
      <c r="A389" s="10" t="s">
        <v>845</v>
      </c>
      <c r="B389" s="4" t="s">
        <v>846</v>
      </c>
      <c r="C389" s="5">
        <v>6411</v>
      </c>
      <c r="D389" s="27">
        <v>0</v>
      </c>
      <c r="E389" s="27">
        <v>0</v>
      </c>
      <c r="F389" s="27">
        <v>0</v>
      </c>
      <c r="G389" s="27"/>
      <c r="H389" s="27"/>
    </row>
    <row r="390" spans="1:8" x14ac:dyDescent="0.2">
      <c r="A390" s="10" t="s">
        <v>862</v>
      </c>
      <c r="B390" s="4" t="s">
        <v>863</v>
      </c>
      <c r="C390" s="5">
        <v>0</v>
      </c>
      <c r="D390" s="27">
        <v>0</v>
      </c>
      <c r="E390" s="27">
        <v>0</v>
      </c>
      <c r="F390" s="27">
        <v>0</v>
      </c>
      <c r="G390" s="27"/>
      <c r="H390" s="27"/>
    </row>
    <row r="391" spans="1:8" x14ac:dyDescent="0.2">
      <c r="A391" s="54"/>
      <c r="B391" s="55" t="s">
        <v>655</v>
      </c>
      <c r="C391" s="56">
        <f t="shared" ref="C391:E391" si="205">SUM(C389:C390)</f>
        <v>6411</v>
      </c>
      <c r="D391" s="56">
        <f t="shared" si="205"/>
        <v>0</v>
      </c>
      <c r="E391" s="56">
        <f t="shared" si="205"/>
        <v>0</v>
      </c>
      <c r="F391" s="56">
        <f t="shared" ref="F391:G391" si="206">SUM(F389:F390)</f>
        <v>0</v>
      </c>
      <c r="G391" s="56">
        <f t="shared" si="206"/>
        <v>0</v>
      </c>
      <c r="H391" s="56">
        <f t="shared" ref="H391" si="207">SUM(H389:H390)</f>
        <v>0</v>
      </c>
    </row>
    <row r="392" spans="1:8" x14ac:dyDescent="0.2">
      <c r="A392" s="11"/>
      <c r="B392" s="6"/>
      <c r="C392" s="7"/>
      <c r="D392" s="9"/>
      <c r="E392" s="9"/>
      <c r="F392" s="9"/>
      <c r="G392" s="9"/>
      <c r="H392" s="9"/>
    </row>
    <row r="393" spans="1:8" x14ac:dyDescent="0.2">
      <c r="A393" s="10" t="s">
        <v>307</v>
      </c>
      <c r="B393" s="4" t="s">
        <v>107</v>
      </c>
      <c r="C393" s="5">
        <v>38254</v>
      </c>
      <c r="D393" s="27">
        <v>43540</v>
      </c>
      <c r="E393" s="5">
        <v>26231</v>
      </c>
      <c r="F393" s="27">
        <v>43540</v>
      </c>
      <c r="G393" s="27"/>
      <c r="H393" s="27"/>
    </row>
    <row r="394" spans="1:8" s="57" customFormat="1" x14ac:dyDescent="0.2">
      <c r="A394" s="54"/>
      <c r="B394" s="55" t="s">
        <v>655</v>
      </c>
      <c r="C394" s="56">
        <f t="shared" ref="C394:F394" si="208">SUM(C393)</f>
        <v>38254</v>
      </c>
      <c r="D394" s="56">
        <f>SUM(D393)</f>
        <v>43540</v>
      </c>
      <c r="E394" s="56">
        <f t="shared" si="208"/>
        <v>26231</v>
      </c>
      <c r="F394" s="56">
        <f t="shared" si="208"/>
        <v>43540</v>
      </c>
      <c r="G394" s="56">
        <f t="shared" ref="G394:H394" si="209">SUM(G393)</f>
        <v>0</v>
      </c>
      <c r="H394" s="56">
        <f t="shared" si="209"/>
        <v>0</v>
      </c>
    </row>
    <row r="395" spans="1:8" x14ac:dyDescent="0.2">
      <c r="A395" s="11"/>
      <c r="B395" s="6"/>
      <c r="C395" s="7"/>
      <c r="D395" s="7"/>
      <c r="E395" s="7"/>
      <c r="F395" s="7"/>
      <c r="G395" s="7"/>
      <c r="H395" s="7"/>
    </row>
    <row r="396" spans="1:8" x14ac:dyDescent="0.2">
      <c r="A396" s="10" t="s">
        <v>934</v>
      </c>
      <c r="B396" s="4" t="s">
        <v>935</v>
      </c>
      <c r="C396" s="5">
        <v>0</v>
      </c>
      <c r="D396" s="27">
        <v>14611</v>
      </c>
      <c r="E396" s="5">
        <v>0</v>
      </c>
      <c r="F396" s="27">
        <v>10000</v>
      </c>
      <c r="G396" s="27"/>
      <c r="H396" s="27"/>
    </row>
    <row r="397" spans="1:8" s="57" customFormat="1" x14ac:dyDescent="0.2">
      <c r="A397" s="54"/>
      <c r="B397" s="55" t="s">
        <v>655</v>
      </c>
      <c r="C397" s="56">
        <f t="shared" ref="C397:F397" si="210">SUM(C396)</f>
        <v>0</v>
      </c>
      <c r="D397" s="56">
        <f>SUM(D396)</f>
        <v>14611</v>
      </c>
      <c r="E397" s="56">
        <f t="shared" si="210"/>
        <v>0</v>
      </c>
      <c r="F397" s="56">
        <f t="shared" si="210"/>
        <v>10000</v>
      </c>
      <c r="G397" s="56">
        <f t="shared" ref="G397:H397" si="211">SUM(G396)</f>
        <v>0</v>
      </c>
      <c r="H397" s="56">
        <f t="shared" si="211"/>
        <v>0</v>
      </c>
    </row>
    <row r="398" spans="1:8" x14ac:dyDescent="0.2">
      <c r="A398" s="10"/>
      <c r="B398" s="4"/>
      <c r="C398" s="5"/>
      <c r="D398" s="27"/>
      <c r="E398" s="5"/>
      <c r="G398" s="27"/>
      <c r="H398" s="27"/>
    </row>
    <row r="399" spans="1:8" x14ac:dyDescent="0.2">
      <c r="A399" s="10" t="s">
        <v>308</v>
      </c>
      <c r="B399" s="4" t="s">
        <v>309</v>
      </c>
      <c r="C399" s="5">
        <v>0</v>
      </c>
      <c r="D399" s="27">
        <v>0</v>
      </c>
      <c r="E399" s="5">
        <v>0</v>
      </c>
      <c r="F399" s="27">
        <v>0</v>
      </c>
      <c r="G399" s="27"/>
      <c r="H399" s="27"/>
    </row>
    <row r="400" spans="1:8" s="57" customFormat="1" x14ac:dyDescent="0.2">
      <c r="A400" s="10" t="s">
        <v>310</v>
      </c>
      <c r="B400" s="4" t="s">
        <v>311</v>
      </c>
      <c r="C400" s="5">
        <v>0</v>
      </c>
      <c r="D400" s="27">
        <v>0</v>
      </c>
      <c r="E400" s="5">
        <v>0</v>
      </c>
      <c r="F400" s="27">
        <v>0</v>
      </c>
      <c r="G400" s="27"/>
      <c r="H400" s="27"/>
    </row>
    <row r="401" spans="1:8" x14ac:dyDescent="0.2">
      <c r="A401" s="10" t="s">
        <v>312</v>
      </c>
      <c r="B401" s="4" t="s">
        <v>313</v>
      </c>
      <c r="C401" s="5">
        <v>2757</v>
      </c>
      <c r="D401" s="27">
        <v>5000</v>
      </c>
      <c r="E401" s="5">
        <v>4875</v>
      </c>
      <c r="F401" s="27">
        <v>4500</v>
      </c>
      <c r="G401" s="27"/>
      <c r="H401" s="27"/>
    </row>
    <row r="402" spans="1:8" x14ac:dyDescent="0.2">
      <c r="A402" s="54"/>
      <c r="B402" s="55" t="s">
        <v>655</v>
      </c>
      <c r="C402" s="56">
        <f t="shared" ref="C402:E402" si="212">SUM(C399:C401)</f>
        <v>2757</v>
      </c>
      <c r="D402" s="56">
        <f>SUM(D399:D401)</f>
        <v>5000</v>
      </c>
      <c r="E402" s="56">
        <f t="shared" si="212"/>
        <v>4875</v>
      </c>
      <c r="F402" s="56">
        <f>SUM(F399:F401)</f>
        <v>4500</v>
      </c>
      <c r="G402" s="56">
        <f>SUM(G399:G401)</f>
        <v>0</v>
      </c>
      <c r="H402" s="56">
        <f>SUM(H399:H401)</f>
        <v>0</v>
      </c>
    </row>
    <row r="403" spans="1:8" s="57" customFormat="1" x14ac:dyDescent="0.2">
      <c r="A403" s="10"/>
      <c r="B403" s="4"/>
      <c r="C403" s="5"/>
      <c r="D403" s="27"/>
      <c r="E403" s="5"/>
      <c r="F403" s="27"/>
      <c r="G403" s="27"/>
      <c r="H403" s="27"/>
    </row>
    <row r="404" spans="1:8" x14ac:dyDescent="0.2">
      <c r="A404" s="10" t="s">
        <v>314</v>
      </c>
      <c r="B404" s="4" t="s">
        <v>315</v>
      </c>
      <c r="C404" s="5">
        <v>240116</v>
      </c>
      <c r="D404" s="27">
        <v>285495</v>
      </c>
      <c r="E404" s="5">
        <v>164126</v>
      </c>
      <c r="F404" s="27">
        <v>293837</v>
      </c>
      <c r="G404" s="27"/>
      <c r="H404" s="27"/>
    </row>
    <row r="405" spans="1:8" x14ac:dyDescent="0.2">
      <c r="A405" s="10" t="s">
        <v>316</v>
      </c>
      <c r="B405" s="4" t="s">
        <v>317</v>
      </c>
      <c r="C405" s="5">
        <v>0</v>
      </c>
      <c r="D405" s="27">
        <v>0</v>
      </c>
      <c r="E405" s="5">
        <v>0</v>
      </c>
      <c r="F405" s="27">
        <v>0</v>
      </c>
      <c r="G405" s="27"/>
      <c r="H405" s="27"/>
    </row>
    <row r="406" spans="1:8" x14ac:dyDescent="0.2">
      <c r="A406" s="10" t="s">
        <v>318</v>
      </c>
      <c r="B406" s="4" t="s">
        <v>319</v>
      </c>
      <c r="C406" s="5">
        <v>108417</v>
      </c>
      <c r="D406" s="27">
        <v>319638</v>
      </c>
      <c r="E406" s="5">
        <v>107733</v>
      </c>
      <c r="F406" s="27">
        <v>354550</v>
      </c>
      <c r="G406" s="27"/>
      <c r="H406" s="27"/>
    </row>
    <row r="407" spans="1:8" s="57" customFormat="1" x14ac:dyDescent="0.2">
      <c r="A407" s="54"/>
      <c r="B407" s="55" t="s">
        <v>655</v>
      </c>
      <c r="C407" s="56">
        <f t="shared" ref="C407:G407" si="213">SUM(C404:C406)</f>
        <v>348533</v>
      </c>
      <c r="D407" s="56">
        <f>SUM(D404:D406)</f>
        <v>605133</v>
      </c>
      <c r="E407" s="56">
        <f t="shared" si="213"/>
        <v>271859</v>
      </c>
      <c r="F407" s="56">
        <f t="shared" si="213"/>
        <v>648387</v>
      </c>
      <c r="G407" s="56">
        <f t="shared" si="213"/>
        <v>0</v>
      </c>
      <c r="H407" s="56">
        <f t="shared" ref="H407" si="214">SUM(H404:H406)</f>
        <v>0</v>
      </c>
    </row>
    <row r="408" spans="1:8" x14ac:dyDescent="0.2">
      <c r="A408" s="10"/>
      <c r="B408" s="4"/>
      <c r="C408" s="5"/>
      <c r="D408" s="27"/>
      <c r="E408" s="5"/>
      <c r="G408" s="27"/>
      <c r="H408" s="27"/>
    </row>
    <row r="409" spans="1:8" x14ac:dyDescent="0.2">
      <c r="A409" s="10" t="s">
        <v>320</v>
      </c>
      <c r="B409" s="4" t="s">
        <v>321</v>
      </c>
      <c r="C409" s="5">
        <v>155076</v>
      </c>
      <c r="D409" s="27">
        <v>118000</v>
      </c>
      <c r="E409" s="5">
        <v>0</v>
      </c>
      <c r="F409" s="27">
        <v>118000</v>
      </c>
      <c r="G409" s="27"/>
      <c r="H409" s="27"/>
    </row>
    <row r="410" spans="1:8" x14ac:dyDescent="0.2">
      <c r="A410" s="54"/>
      <c r="B410" s="55" t="s">
        <v>655</v>
      </c>
      <c r="C410" s="56">
        <f t="shared" ref="C410:F410" si="215">SUM(C409)</f>
        <v>155076</v>
      </c>
      <c r="D410" s="56">
        <f>SUM(D409)</f>
        <v>118000</v>
      </c>
      <c r="E410" s="56">
        <f t="shared" si="215"/>
        <v>0</v>
      </c>
      <c r="F410" s="56">
        <f t="shared" si="215"/>
        <v>118000</v>
      </c>
      <c r="G410" s="56">
        <f t="shared" ref="G410:H410" si="216">SUM(G409)</f>
        <v>0</v>
      </c>
      <c r="H410" s="56">
        <f t="shared" si="216"/>
        <v>0</v>
      </c>
    </row>
    <row r="411" spans="1:8" s="57" customFormat="1" x14ac:dyDescent="0.2">
      <c r="A411" s="10"/>
      <c r="B411" s="4"/>
      <c r="C411" s="5"/>
      <c r="D411" s="27"/>
      <c r="E411" s="5"/>
      <c r="F411" s="27"/>
      <c r="G411" s="27"/>
      <c r="H411" s="27"/>
    </row>
    <row r="412" spans="1:8" x14ac:dyDescent="0.2">
      <c r="A412" s="10" t="s">
        <v>322</v>
      </c>
      <c r="B412" s="4" t="s">
        <v>323</v>
      </c>
      <c r="C412" s="5">
        <v>93724</v>
      </c>
      <c r="D412" s="27">
        <v>98065</v>
      </c>
      <c r="E412" s="5">
        <v>63245</v>
      </c>
      <c r="F412" s="27">
        <v>96535</v>
      </c>
      <c r="G412" s="27"/>
      <c r="H412" s="27"/>
    </row>
    <row r="413" spans="1:8" x14ac:dyDescent="0.2">
      <c r="A413" s="10" t="s">
        <v>324</v>
      </c>
      <c r="B413" s="4" t="s">
        <v>325</v>
      </c>
      <c r="C413" s="5">
        <v>76373</v>
      </c>
      <c r="D413" s="27">
        <v>0</v>
      </c>
      <c r="E413" s="5">
        <v>0</v>
      </c>
      <c r="F413" s="27">
        <v>10000</v>
      </c>
      <c r="G413" s="27"/>
      <c r="H413" s="27"/>
    </row>
    <row r="414" spans="1:8" x14ac:dyDescent="0.2">
      <c r="A414" s="10" t="s">
        <v>326</v>
      </c>
      <c r="B414" s="4" t="s">
        <v>327</v>
      </c>
      <c r="C414" s="5">
        <v>115059</v>
      </c>
      <c r="D414" s="27">
        <v>133650</v>
      </c>
      <c r="E414" s="5">
        <v>116521</v>
      </c>
      <c r="F414" s="27">
        <v>155200</v>
      </c>
      <c r="G414" s="27"/>
      <c r="H414" s="27"/>
    </row>
    <row r="415" spans="1:8" x14ac:dyDescent="0.2">
      <c r="A415" s="54"/>
      <c r="B415" s="55" t="s">
        <v>655</v>
      </c>
      <c r="C415" s="56">
        <f t="shared" ref="C415:F415" si="217">SUM(C412:C414)</f>
        <v>285156</v>
      </c>
      <c r="D415" s="56">
        <f t="shared" si="217"/>
        <v>231715</v>
      </c>
      <c r="E415" s="56">
        <f t="shared" si="217"/>
        <v>179766</v>
      </c>
      <c r="F415" s="56">
        <f t="shared" si="217"/>
        <v>261735</v>
      </c>
      <c r="G415" s="56">
        <f t="shared" ref="G415:H415" si="218">SUM(G412:G414)</f>
        <v>0</v>
      </c>
      <c r="H415" s="56">
        <f t="shared" si="218"/>
        <v>0</v>
      </c>
    </row>
    <row r="416" spans="1:8" s="57" customFormat="1" x14ac:dyDescent="0.2">
      <c r="A416" s="10"/>
      <c r="B416" s="4"/>
      <c r="C416" s="5"/>
      <c r="D416" s="27"/>
      <c r="E416" s="5"/>
      <c r="F416" s="27"/>
      <c r="G416" s="27"/>
      <c r="H416" s="27"/>
    </row>
    <row r="417" spans="1:8" x14ac:dyDescent="0.2">
      <c r="A417" s="10" t="s">
        <v>1009</v>
      </c>
      <c r="B417" s="4" t="s">
        <v>1013</v>
      </c>
      <c r="C417" s="5">
        <v>0</v>
      </c>
      <c r="D417" s="27">
        <v>3500</v>
      </c>
      <c r="E417" s="5">
        <v>0</v>
      </c>
      <c r="F417" s="27">
        <v>7500</v>
      </c>
      <c r="G417" s="27"/>
      <c r="H417" s="27"/>
    </row>
    <row r="418" spans="1:8" x14ac:dyDescent="0.2">
      <c r="A418" s="10" t="s">
        <v>328</v>
      </c>
      <c r="B418" s="4" t="s">
        <v>329</v>
      </c>
      <c r="C418" s="5">
        <v>29449</v>
      </c>
      <c r="D418" s="27">
        <v>25329</v>
      </c>
      <c r="E418" s="5">
        <v>21476</v>
      </c>
      <c r="F418" s="27">
        <v>22100</v>
      </c>
      <c r="G418" s="27"/>
      <c r="H418" s="27"/>
    </row>
    <row r="419" spans="1:8" x14ac:dyDescent="0.2">
      <c r="A419" s="54"/>
      <c r="B419" s="55" t="s">
        <v>655</v>
      </c>
      <c r="C419" s="56">
        <f>SUM(C417:C418)</f>
        <v>29449</v>
      </c>
      <c r="D419" s="56">
        <f t="shared" ref="D419:F419" si="219">SUM(D417:D418)</f>
        <v>28829</v>
      </c>
      <c r="E419" s="56">
        <f t="shared" si="219"/>
        <v>21476</v>
      </c>
      <c r="F419" s="56">
        <f t="shared" si="219"/>
        <v>29600</v>
      </c>
      <c r="G419" s="56">
        <f t="shared" ref="G419:H419" si="220">SUM(G417:G418)</f>
        <v>0</v>
      </c>
      <c r="H419" s="56">
        <f t="shared" si="220"/>
        <v>0</v>
      </c>
    </row>
    <row r="420" spans="1:8" x14ac:dyDescent="0.2">
      <c r="A420" s="10"/>
      <c r="B420" s="4"/>
      <c r="C420" s="5"/>
      <c r="D420" s="27"/>
      <c r="E420" s="5"/>
      <c r="G420" s="27"/>
      <c r="H420" s="27"/>
    </row>
    <row r="421" spans="1:8" s="57" customFormat="1" x14ac:dyDescent="0.2">
      <c r="A421" s="10" t="s">
        <v>330</v>
      </c>
      <c r="B421" s="4" t="s">
        <v>331</v>
      </c>
      <c r="C421" s="5">
        <v>85380</v>
      </c>
      <c r="D421" s="27">
        <v>84804</v>
      </c>
      <c r="E421" s="5">
        <v>57506</v>
      </c>
      <c r="F421" s="27">
        <v>85830</v>
      </c>
      <c r="G421" s="27"/>
      <c r="H421" s="27"/>
    </row>
    <row r="422" spans="1:8" x14ac:dyDescent="0.2">
      <c r="A422" s="10" t="s">
        <v>332</v>
      </c>
      <c r="B422" s="4" t="s">
        <v>333</v>
      </c>
      <c r="C422" s="5">
        <v>29886</v>
      </c>
      <c r="D422" s="27">
        <v>11000</v>
      </c>
      <c r="E422" s="5">
        <v>0</v>
      </c>
      <c r="F422" s="27">
        <v>8000</v>
      </c>
      <c r="G422" s="27"/>
      <c r="H422" s="27"/>
    </row>
    <row r="423" spans="1:8" x14ac:dyDescent="0.2">
      <c r="A423" s="10" t="s">
        <v>334</v>
      </c>
      <c r="B423" s="4" t="s">
        <v>335</v>
      </c>
      <c r="C423" s="5">
        <v>5386</v>
      </c>
      <c r="D423" s="27">
        <v>6300</v>
      </c>
      <c r="E423" s="5">
        <v>6247</v>
      </c>
      <c r="F423" s="27">
        <v>8000</v>
      </c>
      <c r="G423" s="27"/>
      <c r="H423" s="27"/>
    </row>
    <row r="424" spans="1:8" x14ac:dyDescent="0.2">
      <c r="A424" s="54"/>
      <c r="B424" s="55" t="s">
        <v>655</v>
      </c>
      <c r="C424" s="56">
        <f t="shared" ref="C424:F424" si="221">SUM(C421:C423)</f>
        <v>120652</v>
      </c>
      <c r="D424" s="56">
        <f>SUM(D421:D423)</f>
        <v>102104</v>
      </c>
      <c r="E424" s="56">
        <f t="shared" si="221"/>
        <v>63753</v>
      </c>
      <c r="F424" s="56">
        <f t="shared" si="221"/>
        <v>101830</v>
      </c>
      <c r="G424" s="56">
        <f t="shared" ref="G424:H424" si="222">SUM(G421:G423)</f>
        <v>0</v>
      </c>
      <c r="H424" s="56">
        <f t="shared" si="222"/>
        <v>0</v>
      </c>
    </row>
    <row r="425" spans="1:8" x14ac:dyDescent="0.2">
      <c r="A425" s="10"/>
      <c r="B425" s="4"/>
      <c r="C425" s="5"/>
      <c r="D425" s="27"/>
      <c r="E425" s="5"/>
      <c r="G425" s="27"/>
      <c r="H425" s="27"/>
    </row>
    <row r="426" spans="1:8" x14ac:dyDescent="0.2">
      <c r="A426" s="10" t="s">
        <v>336</v>
      </c>
      <c r="B426" s="4" t="s">
        <v>297</v>
      </c>
      <c r="C426" s="5">
        <v>151092</v>
      </c>
      <c r="D426" s="27">
        <v>206125</v>
      </c>
      <c r="E426" s="5">
        <v>102912</v>
      </c>
      <c r="F426" s="27">
        <v>201367</v>
      </c>
      <c r="G426" s="27"/>
      <c r="H426" s="27"/>
    </row>
    <row r="427" spans="1:8" x14ac:dyDescent="0.2">
      <c r="A427" s="10" t="s">
        <v>337</v>
      </c>
      <c r="B427" s="4" t="s">
        <v>298</v>
      </c>
      <c r="C427" s="5">
        <v>0</v>
      </c>
      <c r="D427" s="27">
        <v>15085</v>
      </c>
      <c r="E427" s="5">
        <v>15085</v>
      </c>
      <c r="F427" s="27">
        <v>0</v>
      </c>
      <c r="G427" s="27"/>
      <c r="H427" s="27"/>
    </row>
    <row r="428" spans="1:8" x14ac:dyDescent="0.2">
      <c r="A428" s="10" t="s">
        <v>338</v>
      </c>
      <c r="B428" s="4" t="s">
        <v>763</v>
      </c>
      <c r="C428" s="5">
        <v>158544</v>
      </c>
      <c r="D428" s="27">
        <v>125160</v>
      </c>
      <c r="E428" s="5">
        <v>74805</v>
      </c>
      <c r="F428" s="27">
        <v>155000</v>
      </c>
      <c r="G428" s="27"/>
      <c r="H428" s="27"/>
    </row>
    <row r="429" spans="1:8" x14ac:dyDescent="0.2">
      <c r="A429" s="54"/>
      <c r="B429" s="55" t="s">
        <v>655</v>
      </c>
      <c r="C429" s="56">
        <f t="shared" ref="C429:F429" si="223">SUM(C426:C428)</f>
        <v>309636</v>
      </c>
      <c r="D429" s="56">
        <f>SUM(D426:D428)</f>
        <v>346370</v>
      </c>
      <c r="E429" s="56">
        <f t="shared" si="223"/>
        <v>192802</v>
      </c>
      <c r="F429" s="56">
        <f t="shared" si="223"/>
        <v>356367</v>
      </c>
      <c r="G429" s="56">
        <f t="shared" ref="G429:H429" si="224">SUM(G426:G428)</f>
        <v>0</v>
      </c>
      <c r="H429" s="56">
        <f t="shared" si="224"/>
        <v>0</v>
      </c>
    </row>
    <row r="430" spans="1:8" x14ac:dyDescent="0.2">
      <c r="A430" s="10"/>
      <c r="B430" s="4"/>
      <c r="C430" s="5"/>
      <c r="D430" s="27"/>
      <c r="E430" s="5"/>
      <c r="G430" s="27"/>
      <c r="H430" s="27"/>
    </row>
    <row r="431" spans="1:8" x14ac:dyDescent="0.2">
      <c r="A431" s="10" t="s">
        <v>339</v>
      </c>
      <c r="B431" s="4" t="s">
        <v>340</v>
      </c>
      <c r="C431" s="5">
        <v>0</v>
      </c>
      <c r="D431" s="5">
        <v>0</v>
      </c>
      <c r="E431" s="5">
        <v>0</v>
      </c>
      <c r="F431" s="5">
        <v>0</v>
      </c>
      <c r="G431" s="5"/>
      <c r="H431" s="5"/>
    </row>
    <row r="432" spans="1:8" s="57" customFormat="1" x14ac:dyDescent="0.2">
      <c r="A432" s="10" t="s">
        <v>341</v>
      </c>
      <c r="B432" s="4" t="s">
        <v>342</v>
      </c>
      <c r="C432" s="5">
        <v>0</v>
      </c>
      <c r="D432" s="5">
        <v>0</v>
      </c>
      <c r="E432" s="5">
        <v>0</v>
      </c>
      <c r="F432" s="5">
        <v>0</v>
      </c>
      <c r="G432" s="5"/>
      <c r="H432" s="5"/>
    </row>
    <row r="433" spans="1:8" x14ac:dyDescent="0.2">
      <c r="A433" s="10" t="s">
        <v>343</v>
      </c>
      <c r="B433" s="4" t="s">
        <v>340</v>
      </c>
      <c r="C433" s="5">
        <v>0</v>
      </c>
      <c r="D433" s="5">
        <v>0</v>
      </c>
      <c r="E433" s="5">
        <v>0</v>
      </c>
      <c r="F433" s="5">
        <v>0</v>
      </c>
      <c r="G433" s="5"/>
      <c r="H433" s="5"/>
    </row>
    <row r="434" spans="1:8" x14ac:dyDescent="0.2">
      <c r="A434" s="54"/>
      <c r="B434" s="55" t="s">
        <v>655</v>
      </c>
      <c r="C434" s="56">
        <f t="shared" ref="C434:E434" si="225">SUM(C431:C433)</f>
        <v>0</v>
      </c>
      <c r="D434" s="56">
        <f>SUM(D431:D433)</f>
        <v>0</v>
      </c>
      <c r="E434" s="56">
        <f t="shared" si="225"/>
        <v>0</v>
      </c>
      <c r="F434" s="56">
        <f t="shared" ref="F434:G434" si="226">SUM(F431:F433)</f>
        <v>0</v>
      </c>
      <c r="G434" s="56">
        <f t="shared" si="226"/>
        <v>0</v>
      </c>
      <c r="H434" s="56">
        <f t="shared" ref="H434" si="227">SUM(H431:H433)</f>
        <v>0</v>
      </c>
    </row>
    <row r="435" spans="1:8" x14ac:dyDescent="0.2">
      <c r="A435" s="10"/>
      <c r="B435" s="4"/>
      <c r="C435" s="5"/>
      <c r="D435" s="27"/>
      <c r="E435" s="5"/>
      <c r="G435" s="27"/>
      <c r="H435" s="27"/>
    </row>
    <row r="436" spans="1:8" x14ac:dyDescent="0.2">
      <c r="A436" s="10" t="s">
        <v>344</v>
      </c>
      <c r="B436" s="4" t="s">
        <v>181</v>
      </c>
      <c r="C436" s="5">
        <v>69755</v>
      </c>
      <c r="D436" s="27">
        <v>75701</v>
      </c>
      <c r="E436" s="5">
        <v>15950</v>
      </c>
      <c r="F436" s="27">
        <v>85954</v>
      </c>
      <c r="G436" s="27"/>
      <c r="H436" s="27"/>
    </row>
    <row r="437" spans="1:8" s="57" customFormat="1" x14ac:dyDescent="0.2">
      <c r="A437" s="10" t="s">
        <v>345</v>
      </c>
      <c r="B437" s="4" t="s">
        <v>185</v>
      </c>
      <c r="C437" s="5">
        <v>41754</v>
      </c>
      <c r="D437" s="27">
        <v>48893</v>
      </c>
      <c r="E437" s="5">
        <v>30119</v>
      </c>
      <c r="F437" s="27">
        <v>51835</v>
      </c>
      <c r="G437" s="27"/>
      <c r="H437" s="27"/>
    </row>
    <row r="438" spans="1:8" x14ac:dyDescent="0.2">
      <c r="A438" s="10" t="s">
        <v>346</v>
      </c>
      <c r="B438" s="4" t="s">
        <v>302</v>
      </c>
      <c r="C438" s="5">
        <v>46025</v>
      </c>
      <c r="D438" s="27">
        <v>50448</v>
      </c>
      <c r="E438" s="5">
        <v>50272</v>
      </c>
      <c r="F438" s="27">
        <v>52361</v>
      </c>
      <c r="G438" s="27"/>
      <c r="H438" s="27"/>
    </row>
    <row r="439" spans="1:8" x14ac:dyDescent="0.2">
      <c r="A439" s="10" t="s">
        <v>347</v>
      </c>
      <c r="B439" s="4" t="s">
        <v>189</v>
      </c>
      <c r="C439" s="5">
        <v>0</v>
      </c>
      <c r="D439" s="27">
        <v>6000</v>
      </c>
      <c r="E439" s="5">
        <v>0</v>
      </c>
      <c r="F439" s="27">
        <v>6000</v>
      </c>
      <c r="G439" s="27"/>
      <c r="H439" s="27"/>
    </row>
    <row r="440" spans="1:8" s="57" customFormat="1" x14ac:dyDescent="0.2">
      <c r="A440" s="10" t="s">
        <v>348</v>
      </c>
      <c r="B440" s="4" t="s">
        <v>191</v>
      </c>
      <c r="C440" s="5">
        <v>503</v>
      </c>
      <c r="D440" s="27">
        <v>650</v>
      </c>
      <c r="E440" s="5">
        <v>257</v>
      </c>
      <c r="F440" s="27">
        <v>731</v>
      </c>
      <c r="G440" s="27"/>
      <c r="H440" s="27"/>
    </row>
    <row r="441" spans="1:8" s="57" customFormat="1" x14ac:dyDescent="0.2">
      <c r="A441" s="10" t="s">
        <v>349</v>
      </c>
      <c r="B441" s="4" t="s">
        <v>193</v>
      </c>
      <c r="C441" s="5">
        <v>336270</v>
      </c>
      <c r="D441" s="27">
        <v>371373</v>
      </c>
      <c r="E441" s="5">
        <v>314561</v>
      </c>
      <c r="F441" s="27">
        <v>432310</v>
      </c>
      <c r="G441" s="27"/>
      <c r="H441" s="27"/>
    </row>
    <row r="442" spans="1:8" s="57" customFormat="1" x14ac:dyDescent="0.2">
      <c r="A442" s="10" t="s">
        <v>350</v>
      </c>
      <c r="B442" s="4" t="s">
        <v>195</v>
      </c>
      <c r="C442" s="5">
        <v>15692</v>
      </c>
      <c r="D442" s="27">
        <v>16372</v>
      </c>
      <c r="E442" s="5">
        <v>12565</v>
      </c>
      <c r="F442" s="27">
        <v>14902</v>
      </c>
      <c r="G442" s="27"/>
      <c r="H442" s="27"/>
    </row>
    <row r="443" spans="1:8" s="8" customFormat="1" x14ac:dyDescent="0.2">
      <c r="A443" s="10" t="s">
        <v>351</v>
      </c>
      <c r="B443" s="4" t="s">
        <v>197</v>
      </c>
      <c r="C443" s="5">
        <v>2193</v>
      </c>
      <c r="D443" s="27">
        <v>2207</v>
      </c>
      <c r="E443" s="5">
        <v>2110</v>
      </c>
      <c r="F443" s="27">
        <v>2326</v>
      </c>
      <c r="G443" s="27"/>
      <c r="H443" s="27"/>
    </row>
    <row r="444" spans="1:8" s="8" customFormat="1" x14ac:dyDescent="0.2">
      <c r="A444" s="10" t="s">
        <v>352</v>
      </c>
      <c r="B444" s="4" t="s">
        <v>199</v>
      </c>
      <c r="C444" s="5">
        <v>0</v>
      </c>
      <c r="D444" s="27">
        <v>0</v>
      </c>
      <c r="E444" s="5">
        <v>0</v>
      </c>
      <c r="F444" s="27">
        <v>0</v>
      </c>
      <c r="G444" s="27"/>
      <c r="H444" s="27"/>
    </row>
    <row r="445" spans="1:8" s="8" customFormat="1" x14ac:dyDescent="0.2">
      <c r="A445" s="54"/>
      <c r="B445" s="55" t="s">
        <v>655</v>
      </c>
      <c r="C445" s="56">
        <f t="shared" ref="C445:F445" si="228">SUM(C436:C444)</f>
        <v>512192</v>
      </c>
      <c r="D445" s="56">
        <f>SUM(D436:D444)</f>
        <v>571644</v>
      </c>
      <c r="E445" s="56">
        <f t="shared" si="228"/>
        <v>425834</v>
      </c>
      <c r="F445" s="56">
        <f t="shared" si="228"/>
        <v>646419</v>
      </c>
      <c r="G445" s="56">
        <f t="shared" ref="G445:H445" si="229">SUM(G436:G444)</f>
        <v>0</v>
      </c>
      <c r="H445" s="56">
        <f t="shared" si="229"/>
        <v>0</v>
      </c>
    </row>
    <row r="446" spans="1:8" x14ac:dyDescent="0.2">
      <c r="A446" s="10"/>
      <c r="B446" s="4"/>
      <c r="C446" s="5"/>
      <c r="D446" s="27"/>
      <c r="E446" s="5"/>
      <c r="G446" s="27"/>
      <c r="H446" s="27"/>
    </row>
    <row r="447" spans="1:8" s="57" customFormat="1" x14ac:dyDescent="0.2">
      <c r="A447" s="10" t="s">
        <v>1093</v>
      </c>
      <c r="B447" s="4" t="s">
        <v>1094</v>
      </c>
      <c r="C447" s="5">
        <v>0</v>
      </c>
      <c r="D447" s="27">
        <v>0</v>
      </c>
      <c r="E447" s="5">
        <v>0</v>
      </c>
      <c r="F447" s="27">
        <v>83000</v>
      </c>
      <c r="G447" s="27"/>
      <c r="H447" s="27"/>
    </row>
    <row r="448" spans="1:8" s="8" customFormat="1" x14ac:dyDescent="0.2">
      <c r="A448" s="10" t="s">
        <v>1095</v>
      </c>
      <c r="B448" s="4" t="s">
        <v>1096</v>
      </c>
      <c r="C448" s="5">
        <v>0</v>
      </c>
      <c r="D448" s="27">
        <v>3823</v>
      </c>
      <c r="E448" s="5">
        <v>3822</v>
      </c>
      <c r="F448" s="27">
        <v>20178</v>
      </c>
      <c r="G448" s="27"/>
      <c r="H448" s="27"/>
    </row>
    <row r="449" spans="1:9" x14ac:dyDescent="0.2">
      <c r="A449" s="54"/>
      <c r="B449" s="55" t="s">
        <v>655</v>
      </c>
      <c r="C449" s="56">
        <f t="shared" ref="C449:H449" si="230">SUM(C447:C448)</f>
        <v>0</v>
      </c>
      <c r="D449" s="56">
        <f t="shared" si="230"/>
        <v>3823</v>
      </c>
      <c r="E449" s="56">
        <f t="shared" si="230"/>
        <v>3822</v>
      </c>
      <c r="F449" s="56">
        <f t="shared" si="230"/>
        <v>103178</v>
      </c>
      <c r="G449" s="56">
        <f t="shared" si="230"/>
        <v>0</v>
      </c>
      <c r="H449" s="56">
        <f t="shared" si="230"/>
        <v>0</v>
      </c>
    </row>
    <row r="450" spans="1:9" x14ac:dyDescent="0.2">
      <c r="A450" s="10"/>
      <c r="B450" s="4"/>
      <c r="C450" s="5"/>
      <c r="D450" s="27"/>
      <c r="E450" s="5"/>
      <c r="G450" s="27"/>
      <c r="H450" s="27"/>
    </row>
    <row r="451" spans="1:9" s="57" customFormat="1" x14ac:dyDescent="0.2">
      <c r="A451" s="10" t="s">
        <v>353</v>
      </c>
      <c r="B451" s="4" t="s">
        <v>842</v>
      </c>
      <c r="C451" s="5">
        <v>38560</v>
      </c>
      <c r="D451" s="27">
        <v>28560</v>
      </c>
      <c r="E451" s="5">
        <v>0</v>
      </c>
      <c r="F451" s="27">
        <v>0</v>
      </c>
      <c r="G451" s="27"/>
      <c r="H451" s="27"/>
    </row>
    <row r="452" spans="1:9" s="8" customFormat="1" x14ac:dyDescent="0.2">
      <c r="A452" s="10" t="s">
        <v>974</v>
      </c>
      <c r="B452" s="4" t="s">
        <v>798</v>
      </c>
      <c r="C452" s="5">
        <v>1209</v>
      </c>
      <c r="D452" s="27">
        <v>7601</v>
      </c>
      <c r="E452" s="5">
        <v>0</v>
      </c>
      <c r="F452" s="27">
        <v>0</v>
      </c>
      <c r="G452" s="27"/>
      <c r="H452" s="27"/>
    </row>
    <row r="453" spans="1:9" x14ac:dyDescent="0.2">
      <c r="A453" s="54"/>
      <c r="B453" s="55" t="s">
        <v>655</v>
      </c>
      <c r="C453" s="56">
        <f t="shared" ref="C453:F453" si="231">SUM(C451:C452)</f>
        <v>39769</v>
      </c>
      <c r="D453" s="56">
        <f t="shared" si="231"/>
        <v>36161</v>
      </c>
      <c r="E453" s="56">
        <f t="shared" si="231"/>
        <v>0</v>
      </c>
      <c r="F453" s="56">
        <f t="shared" si="231"/>
        <v>0</v>
      </c>
      <c r="G453" s="56">
        <f t="shared" ref="G453:H453" si="232">SUM(G451:G452)</f>
        <v>0</v>
      </c>
      <c r="H453" s="56">
        <f t="shared" si="232"/>
        <v>0</v>
      </c>
    </row>
    <row r="454" spans="1:9" s="57" customFormat="1" x14ac:dyDescent="0.2">
      <c r="A454" s="10"/>
      <c r="B454" s="4"/>
      <c r="C454" s="5"/>
      <c r="D454" s="27"/>
      <c r="E454" s="5"/>
      <c r="F454" s="27"/>
      <c r="G454" s="27"/>
      <c r="H454" s="27"/>
    </row>
    <row r="455" spans="1:9" s="8" customFormat="1" x14ac:dyDescent="0.2">
      <c r="A455" s="10" t="s">
        <v>1097</v>
      </c>
      <c r="B455" s="4" t="s">
        <v>1098</v>
      </c>
      <c r="C455" s="5">
        <v>1456</v>
      </c>
      <c r="D455" s="27">
        <v>0</v>
      </c>
      <c r="E455" s="27">
        <v>0</v>
      </c>
      <c r="F455" s="27">
        <v>0</v>
      </c>
      <c r="G455" s="27"/>
      <c r="H455" s="27"/>
    </row>
    <row r="456" spans="1:9" x14ac:dyDescent="0.2">
      <c r="A456" s="10" t="s">
        <v>1099</v>
      </c>
      <c r="B456" s="4" t="s">
        <v>1073</v>
      </c>
      <c r="C456" s="5">
        <v>150</v>
      </c>
      <c r="D456" s="27">
        <v>0</v>
      </c>
      <c r="E456" s="27">
        <v>0</v>
      </c>
      <c r="F456" s="27">
        <v>0</v>
      </c>
      <c r="G456" s="27"/>
      <c r="H456" s="27"/>
    </row>
    <row r="457" spans="1:9" s="57" customFormat="1" x14ac:dyDescent="0.2">
      <c r="A457" s="54"/>
      <c r="B457" s="55" t="s">
        <v>655</v>
      </c>
      <c r="C457" s="56">
        <f t="shared" ref="C457" si="233">SUM(C455:C456)</f>
        <v>1606</v>
      </c>
      <c r="D457" s="56">
        <f>SUM(D455:D456)</f>
        <v>0</v>
      </c>
      <c r="E457" s="56">
        <f>SUM(E455:E456)</f>
        <v>0</v>
      </c>
      <c r="F457" s="56">
        <f>SUM(F455:F456)</f>
        <v>0</v>
      </c>
      <c r="G457" s="56">
        <f>SUM(G455:G456)</f>
        <v>0</v>
      </c>
      <c r="H457" s="56">
        <f>SUM(H455:H456)</f>
        <v>0</v>
      </c>
      <c r="I457" s="8"/>
    </row>
    <row r="458" spans="1:9" x14ac:dyDescent="0.2">
      <c r="A458" s="11"/>
      <c r="B458" s="6"/>
      <c r="C458" s="7"/>
      <c r="D458" s="7"/>
      <c r="E458" s="7"/>
      <c r="F458" s="7"/>
      <c r="G458" s="7"/>
      <c r="H458" s="7"/>
    </row>
    <row r="459" spans="1:9" x14ac:dyDescent="0.2">
      <c r="A459" s="10" t="s">
        <v>927</v>
      </c>
      <c r="B459" s="4" t="s">
        <v>928</v>
      </c>
      <c r="C459" s="7">
        <v>0</v>
      </c>
      <c r="D459" s="7">
        <v>0</v>
      </c>
      <c r="E459" s="7">
        <v>0</v>
      </c>
      <c r="F459" s="7">
        <v>0</v>
      </c>
      <c r="G459" s="7"/>
      <c r="H459" s="7"/>
    </row>
    <row r="460" spans="1:9" ht="22.5" x14ac:dyDescent="0.2">
      <c r="A460" s="11" t="s">
        <v>861</v>
      </c>
      <c r="B460" s="6" t="s">
        <v>854</v>
      </c>
      <c r="C460" s="7">
        <v>0</v>
      </c>
      <c r="D460" s="7">
        <v>25000</v>
      </c>
      <c r="E460" s="7">
        <v>25000</v>
      </c>
      <c r="F460" s="7">
        <v>25000</v>
      </c>
      <c r="G460" s="7"/>
      <c r="H460" s="7"/>
    </row>
    <row r="461" spans="1:9" x14ac:dyDescent="0.2">
      <c r="A461" s="11"/>
      <c r="B461" s="6"/>
      <c r="C461" s="7"/>
      <c r="D461" s="7"/>
      <c r="E461" s="7"/>
      <c r="F461" s="7"/>
      <c r="G461" s="7"/>
      <c r="H461" s="7"/>
    </row>
    <row r="462" spans="1:9" x14ac:dyDescent="0.2">
      <c r="A462" s="11"/>
      <c r="B462" s="6" t="s">
        <v>660</v>
      </c>
      <c r="C462" s="9">
        <f>C391+C394+C397+C402+C407+C410+C415+C419+C424+C429+C434+C445+C449+C453+C457+C459+C460</f>
        <v>1849491</v>
      </c>
      <c r="D462" s="9">
        <f t="shared" ref="D462:H462" si="234">D391+D394+D397+D402+D407+D410+D415+D419+D424+D429+D434+D445+D449+D453+D457+D459+D460</f>
        <v>2131930</v>
      </c>
      <c r="E462" s="9">
        <f t="shared" si="234"/>
        <v>1215418</v>
      </c>
      <c r="F462" s="9">
        <f t="shared" si="234"/>
        <v>2348556</v>
      </c>
      <c r="G462" s="9">
        <f t="shared" si="234"/>
        <v>0</v>
      </c>
      <c r="H462" s="9">
        <f t="shared" si="234"/>
        <v>0</v>
      </c>
    </row>
    <row r="463" spans="1:9" x14ac:dyDescent="0.2">
      <c r="A463" s="11"/>
      <c r="B463" s="6" t="s">
        <v>682</v>
      </c>
      <c r="C463" s="7"/>
      <c r="D463" s="9"/>
      <c r="E463" s="9"/>
      <c r="F463" s="9"/>
      <c r="G463" s="9"/>
      <c r="H463" s="9"/>
    </row>
    <row r="464" spans="1:9" s="57" customFormat="1" x14ac:dyDescent="0.2">
      <c r="A464" s="10"/>
      <c r="B464" s="4"/>
      <c r="C464" s="5"/>
      <c r="D464" s="27"/>
      <c r="E464" s="5"/>
      <c r="F464" s="27"/>
      <c r="G464" s="27"/>
      <c r="H464" s="27"/>
    </row>
    <row r="465" spans="1:8" x14ac:dyDescent="0.2">
      <c r="A465" s="10" t="s">
        <v>355</v>
      </c>
      <c r="B465" s="4" t="s">
        <v>356</v>
      </c>
      <c r="C465" s="7"/>
      <c r="D465" s="7"/>
      <c r="E465" s="7"/>
      <c r="F465" s="7"/>
      <c r="G465" s="7"/>
      <c r="H465" s="7"/>
    </row>
    <row r="466" spans="1:8" x14ac:dyDescent="0.2">
      <c r="A466" s="10" t="s">
        <v>357</v>
      </c>
      <c r="B466" s="4" t="s">
        <v>358</v>
      </c>
      <c r="C466" s="5">
        <v>0</v>
      </c>
      <c r="D466" s="5">
        <v>0</v>
      </c>
      <c r="E466" s="5">
        <v>0</v>
      </c>
      <c r="F466" s="5">
        <v>0</v>
      </c>
      <c r="G466" s="5"/>
      <c r="H466" s="5"/>
    </row>
    <row r="467" spans="1:8" x14ac:dyDescent="0.2">
      <c r="A467" s="10" t="s">
        <v>359</v>
      </c>
      <c r="B467" s="4" t="s">
        <v>360</v>
      </c>
      <c r="C467" s="5">
        <v>0</v>
      </c>
      <c r="D467" s="5">
        <v>0</v>
      </c>
      <c r="E467" s="5">
        <v>0</v>
      </c>
      <c r="F467" s="5">
        <v>0</v>
      </c>
      <c r="G467" s="5"/>
      <c r="H467" s="5"/>
    </row>
    <row r="468" spans="1:8" x14ac:dyDescent="0.2">
      <c r="A468" s="10" t="s">
        <v>361</v>
      </c>
      <c r="B468" s="4" t="s">
        <v>362</v>
      </c>
      <c r="C468" s="5">
        <v>0</v>
      </c>
      <c r="D468" s="27">
        <v>1470</v>
      </c>
      <c r="E468" s="5">
        <v>0</v>
      </c>
      <c r="F468" s="27">
        <v>1470</v>
      </c>
      <c r="G468" s="27"/>
      <c r="H468" s="27"/>
    </row>
    <row r="469" spans="1:8" x14ac:dyDescent="0.2">
      <c r="A469" s="54"/>
      <c r="B469" s="55" t="s">
        <v>655</v>
      </c>
      <c r="C469" s="56">
        <f t="shared" ref="C469:E469" si="235">SUM(C466:C468)</f>
        <v>0</v>
      </c>
      <c r="D469" s="56">
        <f t="shared" ref="D469:F469" si="236">SUM(D466:D468)</f>
        <v>1470</v>
      </c>
      <c r="E469" s="56">
        <f t="shared" si="235"/>
        <v>0</v>
      </c>
      <c r="F469" s="56">
        <f t="shared" si="236"/>
        <v>1470</v>
      </c>
      <c r="G469" s="56">
        <f t="shared" ref="G469:H469" si="237">SUM(G466:G468)</f>
        <v>0</v>
      </c>
      <c r="H469" s="56">
        <f t="shared" si="237"/>
        <v>0</v>
      </c>
    </row>
    <row r="470" spans="1:8" x14ac:dyDescent="0.2">
      <c r="A470" s="11"/>
      <c r="B470" s="6"/>
      <c r="C470" s="7"/>
      <c r="D470" s="7"/>
      <c r="E470" s="7"/>
      <c r="F470" s="7"/>
      <c r="G470" s="7"/>
      <c r="H470" s="7"/>
    </row>
    <row r="471" spans="1:8" x14ac:dyDescent="0.2">
      <c r="A471" s="54"/>
      <c r="B471" s="55" t="s">
        <v>662</v>
      </c>
      <c r="C471" s="61">
        <f>C469+C465</f>
        <v>0</v>
      </c>
      <c r="D471" s="61">
        <f>D469+D465</f>
        <v>1470</v>
      </c>
      <c r="E471" s="61">
        <f t="shared" ref="E471" si="238">E469+E465</f>
        <v>0</v>
      </c>
      <c r="F471" s="61">
        <f>F469+F465</f>
        <v>1470</v>
      </c>
      <c r="G471" s="61">
        <f>G469+G465</f>
        <v>0</v>
      </c>
      <c r="H471" s="61">
        <f>H469+H465</f>
        <v>0</v>
      </c>
    </row>
    <row r="472" spans="1:8" s="57" customFormat="1" x14ac:dyDescent="0.2">
      <c r="A472" s="11"/>
      <c r="B472" s="6" t="s">
        <v>683</v>
      </c>
      <c r="C472" s="7"/>
      <c r="D472" s="9"/>
      <c r="E472" s="9"/>
      <c r="F472" s="9"/>
      <c r="G472" s="9"/>
      <c r="H472" s="9"/>
    </row>
    <row r="473" spans="1:8" x14ac:dyDescent="0.2">
      <c r="A473" s="10" t="s">
        <v>822</v>
      </c>
      <c r="B473" s="4" t="s">
        <v>821</v>
      </c>
      <c r="C473" s="5"/>
      <c r="D473" s="27"/>
      <c r="E473" s="27"/>
      <c r="G473" s="27"/>
      <c r="H473" s="27"/>
    </row>
    <row r="474" spans="1:8" x14ac:dyDescent="0.2">
      <c r="A474" s="10" t="s">
        <v>363</v>
      </c>
      <c r="B474" s="4" t="s">
        <v>364</v>
      </c>
      <c r="C474" s="5">
        <v>0</v>
      </c>
      <c r="D474" s="5">
        <v>0</v>
      </c>
      <c r="E474" s="5">
        <v>0</v>
      </c>
      <c r="F474" s="5">
        <v>0</v>
      </c>
      <c r="G474" s="5"/>
      <c r="H474" s="5"/>
    </row>
    <row r="475" spans="1:8" x14ac:dyDescent="0.2">
      <c r="A475" s="10" t="s">
        <v>365</v>
      </c>
      <c r="B475" s="4" t="s">
        <v>366</v>
      </c>
      <c r="C475" s="5">
        <v>0</v>
      </c>
      <c r="D475" s="5">
        <v>0</v>
      </c>
      <c r="E475" s="5">
        <v>0</v>
      </c>
      <c r="F475" s="5">
        <v>0</v>
      </c>
      <c r="G475" s="5"/>
      <c r="H475" s="5"/>
    </row>
    <row r="476" spans="1:8" x14ac:dyDescent="0.2">
      <c r="A476" s="10" t="s">
        <v>367</v>
      </c>
      <c r="B476" s="4" t="s">
        <v>368</v>
      </c>
      <c r="C476" s="5">
        <v>0</v>
      </c>
      <c r="D476" s="27">
        <v>1834</v>
      </c>
      <c r="E476" s="5">
        <v>0</v>
      </c>
      <c r="F476" s="27">
        <v>1834</v>
      </c>
      <c r="G476" s="27"/>
      <c r="H476" s="27"/>
    </row>
    <row r="477" spans="1:8" x14ac:dyDescent="0.2">
      <c r="A477" s="54"/>
      <c r="B477" s="55" t="s">
        <v>655</v>
      </c>
      <c r="C477" s="56">
        <f t="shared" ref="C477:E477" si="239">SUM(C474:C476)</f>
        <v>0</v>
      </c>
      <c r="D477" s="56">
        <f t="shared" si="239"/>
        <v>1834</v>
      </c>
      <c r="E477" s="56">
        <f t="shared" si="239"/>
        <v>0</v>
      </c>
      <c r="F477" s="56">
        <f t="shared" ref="F477:G477" si="240">SUM(F474:F476)</f>
        <v>1834</v>
      </c>
      <c r="G477" s="56">
        <f t="shared" si="240"/>
        <v>0</v>
      </c>
      <c r="H477" s="56">
        <f t="shared" ref="H477" si="241">SUM(H474:H476)</f>
        <v>0</v>
      </c>
    </row>
    <row r="478" spans="1:8" s="57" customFormat="1" x14ac:dyDescent="0.2">
      <c r="A478" s="10"/>
      <c r="B478" s="4"/>
      <c r="C478" s="5"/>
      <c r="D478" s="27"/>
      <c r="E478" s="5"/>
      <c r="F478" s="27"/>
      <c r="G478" s="27"/>
      <c r="H478" s="27"/>
    </row>
    <row r="479" spans="1:8" x14ac:dyDescent="0.2">
      <c r="A479" s="54"/>
      <c r="B479" s="55" t="s">
        <v>663</v>
      </c>
      <c r="C479" s="61">
        <f>C477</f>
        <v>0</v>
      </c>
      <c r="D479" s="61">
        <f t="shared" ref="D479:E479" si="242">D477</f>
        <v>1834</v>
      </c>
      <c r="E479" s="61">
        <f t="shared" si="242"/>
        <v>0</v>
      </c>
      <c r="F479" s="61">
        <f t="shared" ref="F479:G479" si="243">F477</f>
        <v>1834</v>
      </c>
      <c r="G479" s="61">
        <f t="shared" si="243"/>
        <v>0</v>
      </c>
      <c r="H479" s="61">
        <f t="shared" ref="H479" si="244">H477</f>
        <v>0</v>
      </c>
    </row>
    <row r="480" spans="1:8" s="57" customFormat="1" x14ac:dyDescent="0.2">
      <c r="A480" s="11"/>
      <c r="B480" s="6" t="s">
        <v>684</v>
      </c>
      <c r="C480" s="7"/>
      <c r="D480" s="9"/>
      <c r="E480" s="7"/>
      <c r="F480" s="9"/>
      <c r="G480" s="9"/>
      <c r="H480" s="9"/>
    </row>
    <row r="481" spans="1:8" x14ac:dyDescent="0.2">
      <c r="A481" s="10" t="s">
        <v>823</v>
      </c>
      <c r="B481" s="4" t="s">
        <v>824</v>
      </c>
      <c r="C481" s="5"/>
      <c r="D481" s="27"/>
      <c r="E481" s="5"/>
      <c r="G481" s="27"/>
      <c r="H481" s="27"/>
    </row>
    <row r="482" spans="1:8" x14ac:dyDescent="0.2">
      <c r="A482" s="10" t="s">
        <v>369</v>
      </c>
      <c r="B482" s="4" t="s">
        <v>370</v>
      </c>
      <c r="C482" s="5">
        <v>0</v>
      </c>
      <c r="D482" s="5">
        <v>0</v>
      </c>
      <c r="E482" s="5">
        <v>0</v>
      </c>
      <c r="F482" s="5">
        <v>0</v>
      </c>
      <c r="G482" s="5"/>
      <c r="H482" s="5"/>
    </row>
    <row r="483" spans="1:8" x14ac:dyDescent="0.2">
      <c r="A483" s="10" t="s">
        <v>371</v>
      </c>
      <c r="B483" s="4" t="s">
        <v>372</v>
      </c>
      <c r="C483" s="5">
        <v>0</v>
      </c>
      <c r="D483" s="5">
        <v>0</v>
      </c>
      <c r="E483" s="5">
        <v>0</v>
      </c>
      <c r="F483" s="5">
        <v>0</v>
      </c>
      <c r="G483" s="5"/>
      <c r="H483" s="5"/>
    </row>
    <row r="484" spans="1:8" x14ac:dyDescent="0.2">
      <c r="A484" s="10" t="s">
        <v>373</v>
      </c>
      <c r="B484" s="4" t="s">
        <v>374</v>
      </c>
      <c r="C484" s="5">
        <v>0</v>
      </c>
      <c r="D484" s="27">
        <v>1688</v>
      </c>
      <c r="E484" s="5">
        <v>0</v>
      </c>
      <c r="F484" s="27">
        <v>1688</v>
      </c>
      <c r="G484" s="27"/>
      <c r="H484" s="27"/>
    </row>
    <row r="485" spans="1:8" x14ac:dyDescent="0.2">
      <c r="A485" s="54"/>
      <c r="B485" s="55" t="s">
        <v>655</v>
      </c>
      <c r="C485" s="56">
        <f t="shared" ref="C485:E485" si="245">SUM(C482:C484)</f>
        <v>0</v>
      </c>
      <c r="D485" s="56">
        <f t="shared" si="245"/>
        <v>1688</v>
      </c>
      <c r="E485" s="56">
        <f t="shared" si="245"/>
        <v>0</v>
      </c>
      <c r="F485" s="56">
        <f t="shared" ref="F485:G485" si="246">SUM(F482:F484)</f>
        <v>1688</v>
      </c>
      <c r="G485" s="56">
        <f t="shared" si="246"/>
        <v>0</v>
      </c>
      <c r="H485" s="56">
        <f t="shared" ref="H485" si="247">SUM(H482:H484)</f>
        <v>0</v>
      </c>
    </row>
    <row r="486" spans="1:8" x14ac:dyDescent="0.2">
      <c r="A486" s="10"/>
      <c r="B486" s="4"/>
      <c r="C486" s="5"/>
      <c r="D486" s="27"/>
      <c r="E486" s="5"/>
      <c r="G486" s="27"/>
      <c r="H486" s="27"/>
    </row>
    <row r="487" spans="1:8" s="57" customFormat="1" x14ac:dyDescent="0.2">
      <c r="A487" s="54"/>
      <c r="B487" s="55" t="s">
        <v>664</v>
      </c>
      <c r="C487" s="61">
        <f>C485</f>
        <v>0</v>
      </c>
      <c r="D487" s="61">
        <f t="shared" ref="D487:E487" si="248">D485</f>
        <v>1688</v>
      </c>
      <c r="E487" s="61">
        <f t="shared" si="248"/>
        <v>0</v>
      </c>
      <c r="F487" s="61">
        <f t="shared" ref="F487:G487" si="249">F485</f>
        <v>1688</v>
      </c>
      <c r="G487" s="61">
        <f t="shared" si="249"/>
        <v>0</v>
      </c>
      <c r="H487" s="61">
        <f t="shared" ref="H487" si="250">H485</f>
        <v>0</v>
      </c>
    </row>
    <row r="488" spans="1:8" x14ac:dyDescent="0.2">
      <c r="A488" s="11"/>
      <c r="B488" s="8" t="s">
        <v>685</v>
      </c>
      <c r="C488" s="9"/>
      <c r="D488" s="9"/>
      <c r="E488" s="7"/>
      <c r="F488" s="9"/>
      <c r="G488" s="9"/>
      <c r="H488" s="9"/>
    </row>
    <row r="489" spans="1:8" s="57" customFormat="1" ht="22.5" x14ac:dyDescent="0.2">
      <c r="A489" s="10" t="s">
        <v>825</v>
      </c>
      <c r="B489" s="2" t="s">
        <v>826</v>
      </c>
      <c r="C489" s="27"/>
      <c r="D489" s="27"/>
      <c r="E489" s="5"/>
      <c r="F489" s="27"/>
      <c r="G489" s="27"/>
      <c r="H489" s="27"/>
    </row>
    <row r="490" spans="1:8" s="8" customFormat="1" x14ac:dyDescent="0.2">
      <c r="A490" s="10" t="s">
        <v>375</v>
      </c>
      <c r="B490" s="4" t="s">
        <v>376</v>
      </c>
      <c r="C490" s="5">
        <v>0</v>
      </c>
      <c r="D490" s="5">
        <v>0</v>
      </c>
      <c r="E490" s="5">
        <v>0</v>
      </c>
      <c r="F490" s="5">
        <v>0</v>
      </c>
      <c r="G490" s="5"/>
      <c r="H490" s="5"/>
    </row>
    <row r="491" spans="1:8" x14ac:dyDescent="0.2">
      <c r="A491" s="10" t="s">
        <v>377</v>
      </c>
      <c r="B491" s="4" t="s">
        <v>378</v>
      </c>
      <c r="C491" s="5">
        <v>0</v>
      </c>
      <c r="D491" s="5">
        <v>0</v>
      </c>
      <c r="E491" s="5">
        <v>0</v>
      </c>
      <c r="F491" s="5">
        <v>0</v>
      </c>
      <c r="G491" s="5"/>
      <c r="H491" s="5"/>
    </row>
    <row r="492" spans="1:8" s="57" customFormat="1" x14ac:dyDescent="0.2">
      <c r="A492" s="10" t="s">
        <v>379</v>
      </c>
      <c r="B492" s="4" t="s">
        <v>380</v>
      </c>
      <c r="C492" s="5">
        <v>0</v>
      </c>
      <c r="D492" s="27">
        <v>2385</v>
      </c>
      <c r="E492" s="5">
        <v>0</v>
      </c>
      <c r="F492" s="27">
        <v>2385</v>
      </c>
      <c r="G492" s="27"/>
      <c r="H492" s="27"/>
    </row>
    <row r="493" spans="1:8" x14ac:dyDescent="0.2">
      <c r="A493" s="54"/>
      <c r="B493" s="55" t="s">
        <v>655</v>
      </c>
      <c r="C493" s="56">
        <f t="shared" ref="C493:E493" si="251">SUM(C490:C492)</f>
        <v>0</v>
      </c>
      <c r="D493" s="56">
        <f t="shared" si="251"/>
        <v>2385</v>
      </c>
      <c r="E493" s="56">
        <f t="shared" si="251"/>
        <v>0</v>
      </c>
      <c r="F493" s="56">
        <f t="shared" ref="F493:G493" si="252">SUM(F490:F492)</f>
        <v>2385</v>
      </c>
      <c r="G493" s="56">
        <f t="shared" si="252"/>
        <v>0</v>
      </c>
      <c r="H493" s="56">
        <f t="shared" ref="H493" si="253">SUM(H490:H492)</f>
        <v>0</v>
      </c>
    </row>
    <row r="494" spans="1:8" x14ac:dyDescent="0.2">
      <c r="A494" s="10"/>
      <c r="B494" s="4"/>
      <c r="C494" s="5"/>
      <c r="D494" s="27"/>
      <c r="E494" s="5"/>
      <c r="G494" s="27"/>
      <c r="H494" s="27"/>
    </row>
    <row r="495" spans="1:8" x14ac:dyDescent="0.2">
      <c r="A495" s="54"/>
      <c r="B495" s="55" t="s">
        <v>665</v>
      </c>
      <c r="C495" s="61">
        <f>C493</f>
        <v>0</v>
      </c>
      <c r="D495" s="61">
        <f t="shared" ref="D495:E495" si="254">D493</f>
        <v>2385</v>
      </c>
      <c r="E495" s="61">
        <f t="shared" si="254"/>
        <v>0</v>
      </c>
      <c r="F495" s="61">
        <f t="shared" ref="F495:G495" si="255">F493</f>
        <v>2385</v>
      </c>
      <c r="G495" s="61">
        <f t="shared" si="255"/>
        <v>0</v>
      </c>
      <c r="H495" s="61">
        <f t="shared" ref="H495" si="256">H493</f>
        <v>0</v>
      </c>
    </row>
    <row r="496" spans="1:8" s="57" customFormat="1" x14ac:dyDescent="0.2">
      <c r="A496" s="11"/>
      <c r="B496" s="6" t="s">
        <v>686</v>
      </c>
      <c r="C496" s="7"/>
      <c r="D496" s="9"/>
      <c r="E496" s="7"/>
      <c r="F496" s="9"/>
      <c r="G496" s="9"/>
      <c r="H496" s="9"/>
    </row>
    <row r="497" spans="1:8" x14ac:dyDescent="0.2">
      <c r="A497" s="10"/>
      <c r="B497" s="4"/>
      <c r="C497" s="5"/>
      <c r="D497" s="27"/>
      <c r="E497" s="5"/>
      <c r="G497" s="27"/>
      <c r="H497" s="27"/>
    </row>
    <row r="498" spans="1:8" s="57" customFormat="1" x14ac:dyDescent="0.2">
      <c r="A498" s="10" t="s">
        <v>381</v>
      </c>
      <c r="B498" s="4" t="s">
        <v>382</v>
      </c>
      <c r="C498" s="5">
        <v>480186</v>
      </c>
      <c r="D498" s="27">
        <v>591772</v>
      </c>
      <c r="E498" s="5">
        <v>450194</v>
      </c>
      <c r="F498" s="27">
        <v>606769</v>
      </c>
      <c r="G498" s="27"/>
      <c r="H498" s="27"/>
    </row>
    <row r="499" spans="1:8" x14ac:dyDescent="0.2">
      <c r="A499" s="54"/>
      <c r="B499" s="55" t="s">
        <v>899</v>
      </c>
      <c r="C499" s="56">
        <f t="shared" ref="C499:F499" si="257">SUM(C498)</f>
        <v>480186</v>
      </c>
      <c r="D499" s="56">
        <f t="shared" ref="D499" si="258">SUM(D498)</f>
        <v>591772</v>
      </c>
      <c r="E499" s="56">
        <f t="shared" si="257"/>
        <v>450194</v>
      </c>
      <c r="F499" s="56">
        <f t="shared" si="257"/>
        <v>606769</v>
      </c>
      <c r="G499" s="56">
        <f t="shared" ref="G499:H499" si="259">SUM(G498)</f>
        <v>0</v>
      </c>
      <c r="H499" s="56">
        <f t="shared" si="259"/>
        <v>0</v>
      </c>
    </row>
    <row r="500" spans="1:8" x14ac:dyDescent="0.2">
      <c r="A500" s="11"/>
      <c r="B500" s="6"/>
      <c r="C500" s="7"/>
      <c r="D500" s="7"/>
      <c r="E500" s="7"/>
      <c r="F500" s="7"/>
      <c r="G500" s="7"/>
      <c r="H500" s="7"/>
    </row>
    <row r="501" spans="1:8" x14ac:dyDescent="0.2">
      <c r="A501" s="54"/>
      <c r="B501" s="55" t="s">
        <v>666</v>
      </c>
      <c r="C501" s="61">
        <f>C499</f>
        <v>480186</v>
      </c>
      <c r="D501" s="61">
        <f t="shared" ref="D501:F501" si="260">D499</f>
        <v>591772</v>
      </c>
      <c r="E501" s="61">
        <f t="shared" si="260"/>
        <v>450194</v>
      </c>
      <c r="F501" s="61">
        <f t="shared" si="260"/>
        <v>606769</v>
      </c>
      <c r="G501" s="61">
        <f t="shared" ref="G501:H501" si="261">G499</f>
        <v>0</v>
      </c>
      <c r="H501" s="61">
        <f t="shared" si="261"/>
        <v>0</v>
      </c>
    </row>
    <row r="502" spans="1:8" x14ac:dyDescent="0.2">
      <c r="A502" s="11"/>
      <c r="B502" s="6" t="s">
        <v>677</v>
      </c>
      <c r="C502" s="7"/>
      <c r="D502" s="9"/>
      <c r="E502" s="7"/>
      <c r="F502" s="9"/>
      <c r="G502" s="9"/>
      <c r="H502" s="9"/>
    </row>
    <row r="503" spans="1:8" x14ac:dyDescent="0.2">
      <c r="A503" s="54"/>
      <c r="B503" s="55"/>
      <c r="C503" s="61"/>
      <c r="D503" s="61"/>
      <c r="E503" s="61"/>
      <c r="F503" s="61"/>
      <c r="G503" s="61"/>
      <c r="H503" s="61"/>
    </row>
    <row r="504" spans="1:8" s="57" customFormat="1" x14ac:dyDescent="0.2">
      <c r="A504" s="11"/>
      <c r="B504" s="6"/>
      <c r="C504" s="7"/>
      <c r="D504" s="9"/>
      <c r="E504" s="7"/>
      <c r="F504" s="9"/>
      <c r="G504" s="9"/>
      <c r="H504" s="9"/>
    </row>
    <row r="505" spans="1:8" x14ac:dyDescent="0.2">
      <c r="A505" s="10" t="s">
        <v>383</v>
      </c>
      <c r="B505" s="4" t="s">
        <v>384</v>
      </c>
      <c r="C505" s="5">
        <v>0</v>
      </c>
      <c r="D505" s="27">
        <v>0</v>
      </c>
      <c r="E505" s="5">
        <v>0</v>
      </c>
      <c r="F505" s="5">
        <v>0</v>
      </c>
      <c r="G505" s="5"/>
      <c r="H505" s="5"/>
    </row>
    <row r="506" spans="1:8" x14ac:dyDescent="0.2">
      <c r="A506" s="54"/>
      <c r="B506" s="55" t="s">
        <v>655</v>
      </c>
      <c r="C506" s="56">
        <f t="shared" ref="C506:E506" si="262">SUM(C505:C505)</f>
        <v>0</v>
      </c>
      <c r="D506" s="56">
        <f t="shared" si="262"/>
        <v>0</v>
      </c>
      <c r="E506" s="56">
        <f t="shared" si="262"/>
        <v>0</v>
      </c>
      <c r="F506" s="56">
        <f t="shared" ref="F506:G506" si="263">SUM(F505:F505)</f>
        <v>0</v>
      </c>
      <c r="G506" s="56">
        <f t="shared" si="263"/>
        <v>0</v>
      </c>
      <c r="H506" s="56">
        <f t="shared" ref="H506" si="264">SUM(H505:H505)</f>
        <v>0</v>
      </c>
    </row>
    <row r="507" spans="1:8" s="57" customFormat="1" x14ac:dyDescent="0.2">
      <c r="A507" s="10"/>
      <c r="B507" s="4"/>
      <c r="C507" s="5"/>
      <c r="D507" s="27"/>
      <c r="E507" s="5"/>
      <c r="F507" s="5"/>
      <c r="G507" s="5"/>
      <c r="H507" s="5"/>
    </row>
    <row r="508" spans="1:8" x14ac:dyDescent="0.2">
      <c r="A508" s="10" t="s">
        <v>385</v>
      </c>
      <c r="B508" s="4" t="s">
        <v>386</v>
      </c>
      <c r="C508" s="5">
        <v>0</v>
      </c>
      <c r="D508" s="27">
        <v>0</v>
      </c>
      <c r="E508" s="5">
        <v>0</v>
      </c>
      <c r="F508" s="5">
        <v>0</v>
      </c>
      <c r="G508" s="5"/>
      <c r="H508" s="5"/>
    </row>
    <row r="509" spans="1:8" x14ac:dyDescent="0.2">
      <c r="A509" s="54"/>
      <c r="B509" s="55" t="s">
        <v>655</v>
      </c>
      <c r="C509" s="56">
        <f t="shared" ref="C509:E509" si="265">SUM(C508)</f>
        <v>0</v>
      </c>
      <c r="D509" s="56">
        <f t="shared" ref="D509" si="266">SUM(D508)</f>
        <v>0</v>
      </c>
      <c r="E509" s="56">
        <f t="shared" si="265"/>
        <v>0</v>
      </c>
      <c r="F509" s="56">
        <f t="shared" ref="F509:G509" si="267">SUM(F508)</f>
        <v>0</v>
      </c>
      <c r="G509" s="56">
        <f t="shared" si="267"/>
        <v>0</v>
      </c>
      <c r="H509" s="56">
        <f t="shared" ref="H509" si="268">SUM(H508)</f>
        <v>0</v>
      </c>
    </row>
    <row r="510" spans="1:8" x14ac:dyDescent="0.2">
      <c r="A510" s="10"/>
      <c r="B510" s="4"/>
      <c r="C510" s="5"/>
      <c r="D510" s="5"/>
      <c r="E510" s="5"/>
      <c r="F510" s="5"/>
      <c r="G510" s="5"/>
      <c r="H510" s="5"/>
    </row>
    <row r="511" spans="1:8" x14ac:dyDescent="0.2">
      <c r="A511" s="10" t="s">
        <v>387</v>
      </c>
      <c r="B511" s="4" t="s">
        <v>388</v>
      </c>
      <c r="C511" s="5">
        <v>4796</v>
      </c>
      <c r="D511" s="5">
        <v>6456</v>
      </c>
      <c r="E511" s="5">
        <v>3922</v>
      </c>
      <c r="F511" s="5">
        <v>7273</v>
      </c>
      <c r="G511" s="5"/>
      <c r="H511" s="5"/>
    </row>
    <row r="512" spans="1:8" x14ac:dyDescent="0.2">
      <c r="A512" s="10" t="s">
        <v>389</v>
      </c>
      <c r="B512" s="4" t="s">
        <v>354</v>
      </c>
      <c r="C512" s="5">
        <v>962</v>
      </c>
      <c r="D512" s="5">
        <v>3260</v>
      </c>
      <c r="E512" s="5">
        <v>2148</v>
      </c>
      <c r="F512" s="5">
        <v>3260</v>
      </c>
      <c r="G512" s="5"/>
      <c r="H512" s="5"/>
    </row>
    <row r="513" spans="1:8" x14ac:dyDescent="0.2">
      <c r="A513" s="54"/>
      <c r="B513" s="55" t="s">
        <v>655</v>
      </c>
      <c r="C513" s="56">
        <f t="shared" ref="C513:F513" si="269">SUM(C511:C512)</f>
        <v>5758</v>
      </c>
      <c r="D513" s="56">
        <f t="shared" si="269"/>
        <v>9716</v>
      </c>
      <c r="E513" s="56">
        <f t="shared" si="269"/>
        <v>6070</v>
      </c>
      <c r="F513" s="56">
        <f t="shared" si="269"/>
        <v>10533</v>
      </c>
      <c r="G513" s="56">
        <f t="shared" ref="G513:H513" si="270">SUM(G511:G512)</f>
        <v>0</v>
      </c>
      <c r="H513" s="56">
        <f t="shared" si="270"/>
        <v>0</v>
      </c>
    </row>
    <row r="514" spans="1:8" x14ac:dyDescent="0.2">
      <c r="A514" s="10"/>
      <c r="B514" s="4"/>
      <c r="C514" s="5"/>
      <c r="D514" s="27"/>
      <c r="E514" s="5"/>
      <c r="G514" s="27"/>
      <c r="H514" s="27"/>
    </row>
    <row r="515" spans="1:8" x14ac:dyDescent="0.2">
      <c r="A515" s="10" t="s">
        <v>390</v>
      </c>
      <c r="B515" s="4" t="s">
        <v>391</v>
      </c>
      <c r="C515" s="5">
        <v>0</v>
      </c>
      <c r="D515" s="27">
        <v>0</v>
      </c>
      <c r="E515" s="5">
        <v>0</v>
      </c>
      <c r="F515" s="27">
        <v>0</v>
      </c>
      <c r="G515" s="27"/>
      <c r="H515" s="27"/>
    </row>
    <row r="516" spans="1:8" s="57" customFormat="1" x14ac:dyDescent="0.2">
      <c r="A516" s="10" t="s">
        <v>392</v>
      </c>
      <c r="B516" s="4" t="s">
        <v>393</v>
      </c>
      <c r="C516" s="5">
        <v>0</v>
      </c>
      <c r="D516" s="27">
        <v>0</v>
      </c>
      <c r="E516" s="5">
        <v>0</v>
      </c>
      <c r="F516" s="27">
        <v>0</v>
      </c>
      <c r="G516" s="27"/>
      <c r="H516" s="27"/>
    </row>
    <row r="517" spans="1:8" x14ac:dyDescent="0.2">
      <c r="A517" s="10" t="s">
        <v>394</v>
      </c>
      <c r="B517" s="4" t="s">
        <v>395</v>
      </c>
      <c r="C517" s="5">
        <v>10199</v>
      </c>
      <c r="D517" s="27">
        <v>13630</v>
      </c>
      <c r="E517" s="5">
        <v>10351</v>
      </c>
      <c r="F517" s="27">
        <v>13286</v>
      </c>
      <c r="G517" s="27"/>
      <c r="H517" s="27"/>
    </row>
    <row r="518" spans="1:8" s="57" customFormat="1" x14ac:dyDescent="0.2">
      <c r="A518" s="54"/>
      <c r="B518" s="55" t="s">
        <v>655</v>
      </c>
      <c r="C518" s="56">
        <f t="shared" ref="C518:F518" si="271">SUM(C515:C517)</f>
        <v>10199</v>
      </c>
      <c r="D518" s="56">
        <f t="shared" si="271"/>
        <v>13630</v>
      </c>
      <c r="E518" s="56">
        <f t="shared" si="271"/>
        <v>10351</v>
      </c>
      <c r="F518" s="56">
        <f t="shared" si="271"/>
        <v>13286</v>
      </c>
      <c r="G518" s="56">
        <f t="shared" ref="G518:H518" si="272">SUM(G515:G517)</f>
        <v>0</v>
      </c>
      <c r="H518" s="56">
        <f t="shared" si="272"/>
        <v>0</v>
      </c>
    </row>
    <row r="519" spans="1:8" x14ac:dyDescent="0.2">
      <c r="A519" s="10"/>
      <c r="B519" s="4"/>
      <c r="C519" s="5"/>
      <c r="D519" s="27"/>
      <c r="E519" s="5"/>
      <c r="G519" s="27"/>
      <c r="H519" s="27"/>
    </row>
    <row r="520" spans="1:8" s="57" customFormat="1" x14ac:dyDescent="0.2">
      <c r="A520" s="10" t="s">
        <v>396</v>
      </c>
      <c r="B520" s="4" t="s">
        <v>869</v>
      </c>
      <c r="C520" s="5">
        <v>169833</v>
      </c>
      <c r="D520" s="27">
        <v>180000</v>
      </c>
      <c r="E520" s="5">
        <v>90875</v>
      </c>
      <c r="F520" s="27">
        <v>180000</v>
      </c>
      <c r="G520" s="27"/>
      <c r="H520" s="27"/>
    </row>
    <row r="521" spans="1:8" x14ac:dyDescent="0.2">
      <c r="A521" s="54"/>
      <c r="B521" s="55" t="s">
        <v>655</v>
      </c>
      <c r="C521" s="56">
        <f t="shared" ref="C521:F521" si="273">SUM(C520)</f>
        <v>169833</v>
      </c>
      <c r="D521" s="56">
        <f t="shared" ref="D521" si="274">SUM(D520)</f>
        <v>180000</v>
      </c>
      <c r="E521" s="56">
        <f t="shared" si="273"/>
        <v>90875</v>
      </c>
      <c r="F521" s="56">
        <f t="shared" si="273"/>
        <v>180000</v>
      </c>
      <c r="G521" s="56">
        <f t="shared" ref="G521:H521" si="275">SUM(G520)</f>
        <v>0</v>
      </c>
      <c r="H521" s="56">
        <f t="shared" si="275"/>
        <v>0</v>
      </c>
    </row>
    <row r="522" spans="1:8" s="57" customFormat="1" x14ac:dyDescent="0.2">
      <c r="A522" s="10"/>
      <c r="B522" s="4"/>
      <c r="C522" s="5"/>
      <c r="D522" s="27"/>
      <c r="E522" s="5"/>
      <c r="F522" s="27"/>
      <c r="G522" s="27"/>
      <c r="H522" s="27"/>
    </row>
    <row r="523" spans="1:8" x14ac:dyDescent="0.2">
      <c r="A523" s="10" t="s">
        <v>398</v>
      </c>
      <c r="B523" s="4" t="s">
        <v>868</v>
      </c>
      <c r="C523" s="5">
        <v>523</v>
      </c>
      <c r="D523" s="27">
        <v>636</v>
      </c>
      <c r="E523" s="5">
        <v>134</v>
      </c>
      <c r="F523" s="27">
        <v>740</v>
      </c>
      <c r="G523" s="27"/>
      <c r="H523" s="27"/>
    </row>
    <row r="524" spans="1:8" x14ac:dyDescent="0.2">
      <c r="A524" s="10" t="s">
        <v>399</v>
      </c>
      <c r="B524" s="4" t="s">
        <v>185</v>
      </c>
      <c r="C524" s="5">
        <v>351</v>
      </c>
      <c r="D524" s="27">
        <v>493</v>
      </c>
      <c r="E524" s="5">
        <v>265</v>
      </c>
      <c r="F524" s="27">
        <v>557</v>
      </c>
      <c r="G524" s="27"/>
      <c r="H524" s="27"/>
    </row>
    <row r="525" spans="1:8" x14ac:dyDescent="0.2">
      <c r="A525" s="10" t="s">
        <v>400</v>
      </c>
      <c r="B525" s="4" t="s">
        <v>187</v>
      </c>
      <c r="C525" s="5">
        <v>0</v>
      </c>
      <c r="D525" s="27">
        <v>0</v>
      </c>
      <c r="E525" s="5">
        <v>0</v>
      </c>
      <c r="F525" s="27">
        <v>0</v>
      </c>
      <c r="G525" s="27"/>
      <c r="H525" s="27"/>
    </row>
    <row r="526" spans="1:8" x14ac:dyDescent="0.2">
      <c r="A526" s="54"/>
      <c r="B526" s="55" t="s">
        <v>655</v>
      </c>
      <c r="C526" s="56">
        <f t="shared" ref="C526:F526" si="276">SUM(C523:C525)</f>
        <v>874</v>
      </c>
      <c r="D526" s="56">
        <f t="shared" si="276"/>
        <v>1129</v>
      </c>
      <c r="E526" s="56">
        <f t="shared" si="276"/>
        <v>399</v>
      </c>
      <c r="F526" s="56">
        <f t="shared" si="276"/>
        <v>1297</v>
      </c>
      <c r="G526" s="56">
        <f t="shared" ref="G526:H526" si="277">SUM(G523:G525)</f>
        <v>0</v>
      </c>
      <c r="H526" s="56">
        <f t="shared" si="277"/>
        <v>0</v>
      </c>
    </row>
    <row r="527" spans="1:8" s="57" customFormat="1" x14ac:dyDescent="0.2">
      <c r="A527" s="10"/>
      <c r="B527" s="4"/>
      <c r="C527" s="5"/>
      <c r="D527" s="27"/>
      <c r="E527" s="5"/>
      <c r="F527" s="27"/>
      <c r="G527" s="27"/>
      <c r="H527" s="27"/>
    </row>
    <row r="528" spans="1:8" x14ac:dyDescent="0.2">
      <c r="A528" s="54"/>
      <c r="B528" s="55" t="s">
        <v>667</v>
      </c>
      <c r="C528" s="61">
        <f>C526+C521+C518+C513+C509+C506</f>
        <v>186664</v>
      </c>
      <c r="D528" s="61">
        <f t="shared" ref="D528:F528" si="278">D526+D521+D518+D513+D509+D506</f>
        <v>204475</v>
      </c>
      <c r="E528" s="61">
        <f t="shared" si="278"/>
        <v>107695</v>
      </c>
      <c r="F528" s="61">
        <f t="shared" si="278"/>
        <v>205116</v>
      </c>
      <c r="G528" s="61">
        <f t="shared" ref="G528:H528" si="279">G526+G521+G518+G513+G509+G506</f>
        <v>0</v>
      </c>
      <c r="H528" s="61">
        <f t="shared" si="279"/>
        <v>0</v>
      </c>
    </row>
    <row r="529" spans="1:8" x14ac:dyDescent="0.2">
      <c r="A529" s="10"/>
      <c r="B529" s="6" t="s">
        <v>837</v>
      </c>
      <c r="C529" s="7"/>
      <c r="D529" s="27"/>
      <c r="E529" s="5"/>
      <c r="G529" s="27"/>
      <c r="H529" s="27"/>
    </row>
    <row r="530" spans="1:8" s="57" customFormat="1" x14ac:dyDescent="0.2">
      <c r="A530" s="10"/>
      <c r="B530" s="4"/>
      <c r="C530" s="5"/>
      <c r="D530" s="27"/>
      <c r="E530" s="5"/>
      <c r="F530" s="27"/>
      <c r="G530" s="27"/>
      <c r="H530" s="27"/>
    </row>
    <row r="531" spans="1:8" s="8" customFormat="1" x14ac:dyDescent="0.2">
      <c r="A531" s="10" t="s">
        <v>981</v>
      </c>
      <c r="B531" s="4" t="s">
        <v>384</v>
      </c>
      <c r="C531" s="5">
        <v>0</v>
      </c>
      <c r="D531" s="27">
        <v>0</v>
      </c>
      <c r="E531" s="5">
        <v>0</v>
      </c>
      <c r="F531" s="5">
        <v>0</v>
      </c>
      <c r="G531" s="5"/>
      <c r="H531" s="5"/>
    </row>
    <row r="532" spans="1:8" x14ac:dyDescent="0.2">
      <c r="A532" s="54"/>
      <c r="B532" s="55" t="s">
        <v>655</v>
      </c>
      <c r="C532" s="56">
        <f t="shared" ref="C532:E532" si="280">SUM(C531:C531)</f>
        <v>0</v>
      </c>
      <c r="D532" s="56">
        <f t="shared" si="280"/>
        <v>0</v>
      </c>
      <c r="E532" s="56">
        <f t="shared" si="280"/>
        <v>0</v>
      </c>
      <c r="F532" s="56">
        <f t="shared" ref="F532:G532" si="281">SUM(F531:F531)</f>
        <v>0</v>
      </c>
      <c r="G532" s="56">
        <f t="shared" si="281"/>
        <v>0</v>
      </c>
      <c r="H532" s="56">
        <f t="shared" ref="H532" si="282">SUM(H531:H531)</f>
        <v>0</v>
      </c>
    </row>
    <row r="533" spans="1:8" x14ac:dyDescent="0.2">
      <c r="A533" s="10"/>
      <c r="B533" s="4"/>
      <c r="C533" s="5"/>
      <c r="D533" s="27"/>
      <c r="E533" s="5"/>
      <c r="F533" s="5"/>
      <c r="G533" s="5"/>
      <c r="H533" s="5"/>
    </row>
    <row r="534" spans="1:8" x14ac:dyDescent="0.2">
      <c r="A534" s="10" t="s">
        <v>403</v>
      </c>
      <c r="B534" s="4" t="s">
        <v>404</v>
      </c>
      <c r="C534" s="5">
        <v>0</v>
      </c>
      <c r="D534" s="27">
        <v>0</v>
      </c>
      <c r="E534" s="5">
        <v>0</v>
      </c>
      <c r="F534" s="5">
        <v>0</v>
      </c>
      <c r="G534" s="5"/>
      <c r="H534" s="5"/>
    </row>
    <row r="535" spans="1:8" x14ac:dyDescent="0.2">
      <c r="A535" s="54"/>
      <c r="B535" s="55" t="s">
        <v>655</v>
      </c>
      <c r="C535" s="56">
        <f t="shared" ref="C535:E535" si="283">SUM(C534)</f>
        <v>0</v>
      </c>
      <c r="D535" s="56">
        <f t="shared" ref="D535" si="284">SUM(D534)</f>
        <v>0</v>
      </c>
      <c r="E535" s="56">
        <f t="shared" si="283"/>
        <v>0</v>
      </c>
      <c r="F535" s="56">
        <f t="shared" ref="F535:G535" si="285">SUM(F534)</f>
        <v>0</v>
      </c>
      <c r="G535" s="56">
        <f t="shared" si="285"/>
        <v>0</v>
      </c>
      <c r="H535" s="56">
        <f t="shared" ref="H535" si="286">SUM(H534)</f>
        <v>0</v>
      </c>
    </row>
    <row r="536" spans="1:8" x14ac:dyDescent="0.2">
      <c r="A536" s="10"/>
      <c r="B536" s="4"/>
      <c r="C536" s="5"/>
      <c r="D536" s="27"/>
      <c r="E536" s="5"/>
      <c r="G536" s="27"/>
      <c r="H536" s="27"/>
    </row>
    <row r="537" spans="1:8" x14ac:dyDescent="0.2">
      <c r="A537" s="10" t="s">
        <v>405</v>
      </c>
      <c r="B537" s="4" t="s">
        <v>388</v>
      </c>
      <c r="C537" s="5">
        <v>3148</v>
      </c>
      <c r="D537" s="5">
        <v>3423</v>
      </c>
      <c r="E537" s="5">
        <v>2577</v>
      </c>
      <c r="F537" s="5">
        <v>3955</v>
      </c>
      <c r="G537" s="5"/>
      <c r="H537" s="5"/>
    </row>
    <row r="538" spans="1:8" x14ac:dyDescent="0.2">
      <c r="A538" s="10" t="s">
        <v>406</v>
      </c>
      <c r="B538" s="4" t="s">
        <v>407</v>
      </c>
      <c r="C538" s="5">
        <v>633</v>
      </c>
      <c r="D538" s="5">
        <v>2127</v>
      </c>
      <c r="E538" s="5">
        <v>528</v>
      </c>
      <c r="F538" s="5">
        <v>2127</v>
      </c>
      <c r="G538" s="5"/>
      <c r="H538" s="5"/>
    </row>
    <row r="539" spans="1:8" s="57" customFormat="1" x14ac:dyDescent="0.2">
      <c r="A539" s="54"/>
      <c r="B539" s="55" t="s">
        <v>655</v>
      </c>
      <c r="C539" s="56">
        <f t="shared" ref="C539:F539" si="287">SUM(C537:C538)</f>
        <v>3781</v>
      </c>
      <c r="D539" s="56">
        <f t="shared" ref="D539" si="288">SUM(D537:D538)</f>
        <v>5550</v>
      </c>
      <c r="E539" s="56">
        <f t="shared" si="287"/>
        <v>3105</v>
      </c>
      <c r="F539" s="56">
        <f t="shared" si="287"/>
        <v>6082</v>
      </c>
      <c r="G539" s="56">
        <f t="shared" ref="G539:H539" si="289">SUM(G537:G538)</f>
        <v>0</v>
      </c>
      <c r="H539" s="56">
        <f t="shared" si="289"/>
        <v>0</v>
      </c>
    </row>
    <row r="540" spans="1:8" x14ac:dyDescent="0.2">
      <c r="A540" s="10"/>
      <c r="B540" s="4"/>
      <c r="C540" s="5"/>
      <c r="D540" s="27"/>
      <c r="E540" s="5"/>
      <c r="G540" s="27"/>
      <c r="H540" s="27"/>
    </row>
    <row r="541" spans="1:8" x14ac:dyDescent="0.2">
      <c r="A541" s="10" t="s">
        <v>408</v>
      </c>
      <c r="B541" s="4" t="s">
        <v>391</v>
      </c>
      <c r="C541" s="5">
        <v>0</v>
      </c>
      <c r="D541" s="27">
        <v>0</v>
      </c>
      <c r="E541" s="5">
        <v>0</v>
      </c>
      <c r="F541" s="27">
        <v>0</v>
      </c>
      <c r="G541" s="27"/>
      <c r="H541" s="27"/>
    </row>
    <row r="542" spans="1:8" x14ac:dyDescent="0.2">
      <c r="A542" s="10" t="s">
        <v>409</v>
      </c>
      <c r="B542" s="4" t="s">
        <v>393</v>
      </c>
      <c r="C542" s="5">
        <v>0</v>
      </c>
      <c r="D542" s="27">
        <v>0</v>
      </c>
      <c r="E542" s="5">
        <v>0</v>
      </c>
      <c r="F542" s="27">
        <v>0</v>
      </c>
      <c r="G542" s="27"/>
      <c r="H542" s="27"/>
    </row>
    <row r="543" spans="1:8" s="57" customFormat="1" x14ac:dyDescent="0.2">
      <c r="A543" s="10" t="s">
        <v>410</v>
      </c>
      <c r="B543" s="4" t="s">
        <v>395</v>
      </c>
      <c r="C543" s="5">
        <v>5883</v>
      </c>
      <c r="D543" s="27">
        <v>6613</v>
      </c>
      <c r="E543" s="5">
        <v>4124</v>
      </c>
      <c r="F543" s="27">
        <v>6436</v>
      </c>
      <c r="G543" s="27"/>
      <c r="H543" s="27"/>
    </row>
    <row r="544" spans="1:8" x14ac:dyDescent="0.2">
      <c r="A544" s="54"/>
      <c r="B544" s="55" t="s">
        <v>655</v>
      </c>
      <c r="C544" s="56">
        <f t="shared" ref="C544:F544" si="290">SUM(C541:C543)</f>
        <v>5883</v>
      </c>
      <c r="D544" s="56">
        <f t="shared" si="290"/>
        <v>6613</v>
      </c>
      <c r="E544" s="56">
        <f t="shared" si="290"/>
        <v>4124</v>
      </c>
      <c r="F544" s="56">
        <f t="shared" si="290"/>
        <v>6436</v>
      </c>
      <c r="G544" s="56">
        <f t="shared" ref="G544:H544" si="291">SUM(G541:G543)</f>
        <v>0</v>
      </c>
      <c r="H544" s="56">
        <f t="shared" si="291"/>
        <v>0</v>
      </c>
    </row>
    <row r="545" spans="1:8" x14ac:dyDescent="0.2">
      <c r="A545" s="10"/>
      <c r="B545" s="4"/>
      <c r="C545" s="5"/>
      <c r="D545" s="27"/>
      <c r="E545" s="5"/>
      <c r="G545" s="27"/>
      <c r="H545" s="27"/>
    </row>
    <row r="546" spans="1:8" x14ac:dyDescent="0.2">
      <c r="A546" s="10" t="s">
        <v>411</v>
      </c>
      <c r="B546" s="4" t="s">
        <v>867</v>
      </c>
      <c r="C546" s="5">
        <v>15680</v>
      </c>
      <c r="D546" s="27">
        <v>17120</v>
      </c>
      <c r="E546" s="5">
        <v>8368</v>
      </c>
      <c r="F546" s="27">
        <v>17000</v>
      </c>
      <c r="G546" s="27"/>
      <c r="H546" s="27"/>
    </row>
    <row r="547" spans="1:8" s="57" customFormat="1" x14ac:dyDescent="0.2">
      <c r="A547" s="54"/>
      <c r="B547" s="55" t="s">
        <v>655</v>
      </c>
      <c r="C547" s="56">
        <f t="shared" ref="C547:F547" si="292">SUM(C546)</f>
        <v>15680</v>
      </c>
      <c r="D547" s="56">
        <f t="shared" ref="D547" si="293">SUM(D546)</f>
        <v>17120</v>
      </c>
      <c r="E547" s="56">
        <f t="shared" si="292"/>
        <v>8368</v>
      </c>
      <c r="F547" s="56">
        <f t="shared" si="292"/>
        <v>17000</v>
      </c>
      <c r="G547" s="56">
        <f t="shared" ref="G547:H547" si="294">SUM(G546)</f>
        <v>0</v>
      </c>
      <c r="H547" s="56">
        <f t="shared" si="294"/>
        <v>0</v>
      </c>
    </row>
    <row r="548" spans="1:8" x14ac:dyDescent="0.2">
      <c r="A548" s="11"/>
      <c r="B548" s="6"/>
      <c r="C548" s="7"/>
      <c r="D548" s="9"/>
      <c r="E548" s="7"/>
      <c r="F548" s="9"/>
      <c r="G548" s="9"/>
      <c r="H548" s="9"/>
    </row>
    <row r="549" spans="1:8" x14ac:dyDescent="0.2">
      <c r="A549" s="10" t="s">
        <v>412</v>
      </c>
      <c r="B549" s="4" t="s">
        <v>868</v>
      </c>
      <c r="C549" s="5">
        <v>324</v>
      </c>
      <c r="D549" s="27">
        <v>400</v>
      </c>
      <c r="E549" s="5">
        <v>84</v>
      </c>
      <c r="F549" s="27">
        <v>486</v>
      </c>
      <c r="G549" s="27"/>
      <c r="H549" s="27"/>
    </row>
    <row r="550" spans="1:8" s="57" customFormat="1" x14ac:dyDescent="0.2">
      <c r="A550" s="10" t="s">
        <v>413</v>
      </c>
      <c r="B550" s="4" t="s">
        <v>185</v>
      </c>
      <c r="C550" s="5">
        <v>230</v>
      </c>
      <c r="D550" s="27">
        <v>265</v>
      </c>
      <c r="E550" s="5">
        <v>174</v>
      </c>
      <c r="F550" s="27">
        <v>303</v>
      </c>
      <c r="G550" s="27"/>
      <c r="H550" s="27"/>
    </row>
    <row r="551" spans="1:8" x14ac:dyDescent="0.2">
      <c r="A551" s="10" t="s">
        <v>414</v>
      </c>
      <c r="B551" s="4" t="s">
        <v>187</v>
      </c>
      <c r="C551" s="5">
        <v>0</v>
      </c>
      <c r="D551" s="27">
        <v>0</v>
      </c>
      <c r="E551" s="5">
        <v>0</v>
      </c>
      <c r="F551" s="27">
        <v>0</v>
      </c>
      <c r="G551" s="27"/>
      <c r="H551" s="27"/>
    </row>
    <row r="552" spans="1:8" x14ac:dyDescent="0.2">
      <c r="A552" s="54"/>
      <c r="B552" s="55" t="s">
        <v>655</v>
      </c>
      <c r="C552" s="56">
        <f t="shared" ref="C552:F552" si="295">SUM(C549:C551)</f>
        <v>554</v>
      </c>
      <c r="D552" s="56">
        <f t="shared" si="295"/>
        <v>665</v>
      </c>
      <c r="E552" s="56">
        <f t="shared" si="295"/>
        <v>258</v>
      </c>
      <c r="F552" s="56">
        <f t="shared" si="295"/>
        <v>789</v>
      </c>
      <c r="G552" s="56">
        <f t="shared" ref="G552:H552" si="296">SUM(G549:G551)</f>
        <v>0</v>
      </c>
      <c r="H552" s="56">
        <f t="shared" si="296"/>
        <v>0</v>
      </c>
    </row>
    <row r="553" spans="1:8" x14ac:dyDescent="0.2">
      <c r="A553" s="10"/>
      <c r="B553" s="4"/>
      <c r="C553" s="5"/>
      <c r="D553" s="27"/>
      <c r="E553" s="5"/>
      <c r="G553" s="27"/>
      <c r="H553" s="27"/>
    </row>
    <row r="554" spans="1:8" s="57" customFormat="1" x14ac:dyDescent="0.2">
      <c r="A554" s="10" t="s">
        <v>975</v>
      </c>
      <c r="B554" s="4" t="s">
        <v>800</v>
      </c>
      <c r="C554" s="5">
        <v>4500</v>
      </c>
      <c r="D554" s="27">
        <v>3350</v>
      </c>
      <c r="E554" s="5">
        <v>3350</v>
      </c>
      <c r="F554" s="27">
        <v>0</v>
      </c>
      <c r="G554" s="27"/>
      <c r="H554" s="27"/>
    </row>
    <row r="555" spans="1:8" x14ac:dyDescent="0.2">
      <c r="A555" s="10" t="s">
        <v>976</v>
      </c>
      <c r="B555" s="4" t="s">
        <v>799</v>
      </c>
      <c r="C555" s="5">
        <v>371</v>
      </c>
      <c r="D555" s="27">
        <v>111</v>
      </c>
      <c r="E555" s="5">
        <v>32</v>
      </c>
      <c r="F555" s="27">
        <v>0</v>
      </c>
      <c r="G555" s="27"/>
      <c r="H555" s="27"/>
    </row>
    <row r="556" spans="1:8" x14ac:dyDescent="0.2">
      <c r="A556" s="54"/>
      <c r="B556" s="55" t="s">
        <v>655</v>
      </c>
      <c r="C556" s="56">
        <f t="shared" ref="C556:F556" si="297">SUM(C554:C555)</f>
        <v>4871</v>
      </c>
      <c r="D556" s="56">
        <f t="shared" si="297"/>
        <v>3461</v>
      </c>
      <c r="E556" s="56">
        <f t="shared" si="297"/>
        <v>3382</v>
      </c>
      <c r="F556" s="56">
        <f t="shared" si="297"/>
        <v>0</v>
      </c>
      <c r="G556" s="56">
        <f t="shared" ref="G556:H556" si="298">SUM(G554:G555)</f>
        <v>0</v>
      </c>
      <c r="H556" s="56">
        <f t="shared" si="298"/>
        <v>0</v>
      </c>
    </row>
    <row r="557" spans="1:8" x14ac:dyDescent="0.2">
      <c r="A557" s="10"/>
      <c r="B557" s="4"/>
      <c r="C557" s="5"/>
      <c r="D557" s="27"/>
      <c r="E557" s="5"/>
      <c r="G557" s="27"/>
      <c r="H557" s="27"/>
    </row>
    <row r="558" spans="1:8" x14ac:dyDescent="0.2">
      <c r="A558" s="54"/>
      <c r="B558" s="55" t="s">
        <v>668</v>
      </c>
      <c r="C558" s="61">
        <f>C556+C552+C547+C544+C539+C535+C532</f>
        <v>30769</v>
      </c>
      <c r="D558" s="61">
        <f t="shared" ref="D558:F558" si="299">D556+D552+D547+D544+D539+D535+D532</f>
        <v>33409</v>
      </c>
      <c r="E558" s="61">
        <f t="shared" si="299"/>
        <v>19237</v>
      </c>
      <c r="F558" s="61">
        <f t="shared" si="299"/>
        <v>30307</v>
      </c>
      <c r="G558" s="61">
        <f t="shared" ref="G558:H558" si="300">G556+G552+G547+G544+G539+G535+G532</f>
        <v>0</v>
      </c>
      <c r="H558" s="61">
        <f t="shared" si="300"/>
        <v>0</v>
      </c>
    </row>
    <row r="559" spans="1:8" s="57" customFormat="1" x14ac:dyDescent="0.2">
      <c r="A559" s="10"/>
      <c r="B559" s="6" t="s">
        <v>838</v>
      </c>
      <c r="C559" s="7"/>
      <c r="D559" s="27"/>
      <c r="E559" s="5"/>
      <c r="F559" s="27"/>
      <c r="G559" s="27"/>
      <c r="H559" s="27"/>
    </row>
    <row r="560" spans="1:8" x14ac:dyDescent="0.2">
      <c r="A560" s="10" t="s">
        <v>415</v>
      </c>
      <c r="B560" s="4" t="s">
        <v>401</v>
      </c>
      <c r="C560" s="5">
        <v>160</v>
      </c>
      <c r="D560" s="5">
        <v>0</v>
      </c>
      <c r="E560" s="5">
        <v>0</v>
      </c>
      <c r="F560" s="5">
        <v>0</v>
      </c>
      <c r="G560" s="5"/>
      <c r="H560" s="5"/>
    </row>
    <row r="561" spans="1:8" x14ac:dyDescent="0.2">
      <c r="A561" s="54"/>
      <c r="B561" s="55" t="s">
        <v>655</v>
      </c>
      <c r="C561" s="56">
        <f t="shared" ref="C561:E561" si="301">SUM(C560)</f>
        <v>160</v>
      </c>
      <c r="D561" s="56">
        <f t="shared" ref="D561" si="302">SUM(D560)</f>
        <v>0</v>
      </c>
      <c r="E561" s="56">
        <f t="shared" si="301"/>
        <v>0</v>
      </c>
      <c r="F561" s="56">
        <f t="shared" ref="F561:G561" si="303">SUM(F560)</f>
        <v>0</v>
      </c>
      <c r="G561" s="56">
        <f t="shared" si="303"/>
        <v>0</v>
      </c>
      <c r="H561" s="56">
        <f t="shared" ref="H561" si="304">SUM(H560)</f>
        <v>0</v>
      </c>
    </row>
    <row r="562" spans="1:8" x14ac:dyDescent="0.2">
      <c r="A562" s="10"/>
      <c r="B562" s="4"/>
      <c r="C562" s="5"/>
      <c r="D562" s="27"/>
      <c r="E562" s="5"/>
      <c r="G562" s="27"/>
      <c r="H562" s="27"/>
    </row>
    <row r="563" spans="1:8" x14ac:dyDescent="0.2">
      <c r="A563" s="10" t="s">
        <v>982</v>
      </c>
      <c r="B563" s="4" t="s">
        <v>384</v>
      </c>
      <c r="C563" s="5">
        <v>15180</v>
      </c>
      <c r="D563" s="27">
        <v>0</v>
      </c>
      <c r="E563" s="5">
        <v>0</v>
      </c>
      <c r="F563" s="5">
        <v>0</v>
      </c>
      <c r="G563" s="5"/>
      <c r="H563" s="5"/>
    </row>
    <row r="564" spans="1:8" x14ac:dyDescent="0.2">
      <c r="A564" s="54"/>
      <c r="B564" s="55" t="s">
        <v>655</v>
      </c>
      <c r="C564" s="56">
        <f t="shared" ref="C564:E564" si="305">SUM(C563:C563)</f>
        <v>15180</v>
      </c>
      <c r="D564" s="56">
        <f t="shared" si="305"/>
        <v>0</v>
      </c>
      <c r="E564" s="56">
        <f t="shared" si="305"/>
        <v>0</v>
      </c>
      <c r="F564" s="56">
        <f t="shared" ref="F564:G564" si="306">SUM(F563)</f>
        <v>0</v>
      </c>
      <c r="G564" s="56">
        <f t="shared" si="306"/>
        <v>0</v>
      </c>
      <c r="H564" s="56">
        <f t="shared" ref="H564" si="307">SUM(H563)</f>
        <v>0</v>
      </c>
    </row>
    <row r="565" spans="1:8" x14ac:dyDescent="0.2">
      <c r="A565" s="10"/>
      <c r="B565" s="4"/>
      <c r="C565" s="5"/>
      <c r="D565" s="27"/>
      <c r="E565" s="5"/>
      <c r="G565" s="27"/>
      <c r="H565" s="27"/>
    </row>
    <row r="566" spans="1:8" x14ac:dyDescent="0.2">
      <c r="A566" s="10" t="s">
        <v>416</v>
      </c>
      <c r="B566" s="4" t="s">
        <v>809</v>
      </c>
      <c r="C566" s="5">
        <v>0</v>
      </c>
      <c r="D566" s="27">
        <v>0</v>
      </c>
      <c r="E566" s="5">
        <v>0</v>
      </c>
      <c r="F566" s="5">
        <v>0</v>
      </c>
      <c r="G566" s="5"/>
      <c r="H566" s="5"/>
    </row>
    <row r="567" spans="1:8" x14ac:dyDescent="0.2">
      <c r="A567" s="54"/>
      <c r="B567" s="55" t="s">
        <v>655</v>
      </c>
      <c r="C567" s="56">
        <f t="shared" ref="C567:E567" si="308">SUM(C566)</f>
        <v>0</v>
      </c>
      <c r="D567" s="56">
        <f t="shared" si="308"/>
        <v>0</v>
      </c>
      <c r="E567" s="56">
        <f t="shared" si="308"/>
        <v>0</v>
      </c>
      <c r="F567" s="56">
        <f t="shared" ref="F567:G567" si="309">SUM(F566)</f>
        <v>0</v>
      </c>
      <c r="G567" s="56">
        <f t="shared" si="309"/>
        <v>0</v>
      </c>
      <c r="H567" s="56">
        <f t="shared" ref="H567" si="310">SUM(H566)</f>
        <v>0</v>
      </c>
    </row>
    <row r="568" spans="1:8" s="57" customFormat="1" x14ac:dyDescent="0.2">
      <c r="A568" s="10"/>
      <c r="B568" s="4"/>
      <c r="C568" s="5"/>
      <c r="D568" s="27"/>
      <c r="E568" s="5"/>
      <c r="F568" s="27"/>
      <c r="G568" s="27"/>
      <c r="H568" s="27"/>
    </row>
    <row r="569" spans="1:8" ht="22.5" x14ac:dyDescent="0.2">
      <c r="A569" s="10" t="s">
        <v>417</v>
      </c>
      <c r="B569" s="4" t="s">
        <v>418</v>
      </c>
      <c r="C569" s="5">
        <v>323</v>
      </c>
      <c r="D569" s="27">
        <v>595</v>
      </c>
      <c r="E569" s="5">
        <v>522</v>
      </c>
      <c r="F569" s="27">
        <v>625</v>
      </c>
      <c r="G569" s="27"/>
      <c r="H569" s="27"/>
    </row>
    <row r="570" spans="1:8" x14ac:dyDescent="0.2">
      <c r="A570" s="54"/>
      <c r="B570" s="55" t="s">
        <v>655</v>
      </c>
      <c r="C570" s="56">
        <f t="shared" ref="C570:E570" si="311">SUM(C569)</f>
        <v>323</v>
      </c>
      <c r="D570" s="56">
        <f t="shared" si="311"/>
        <v>595</v>
      </c>
      <c r="E570" s="56">
        <f t="shared" si="311"/>
        <v>522</v>
      </c>
      <c r="F570" s="56">
        <f t="shared" ref="F570:G570" si="312">SUM(F569)</f>
        <v>625</v>
      </c>
      <c r="G570" s="56">
        <f t="shared" si="312"/>
        <v>0</v>
      </c>
      <c r="H570" s="56">
        <f t="shared" ref="H570" si="313">SUM(H569)</f>
        <v>0</v>
      </c>
    </row>
    <row r="571" spans="1:8" s="57" customFormat="1" x14ac:dyDescent="0.2">
      <c r="A571" s="10"/>
      <c r="B571" s="4"/>
      <c r="C571" s="5"/>
      <c r="D571" s="27"/>
      <c r="E571" s="5"/>
      <c r="F571" s="27"/>
      <c r="G571" s="27"/>
      <c r="H571" s="27"/>
    </row>
    <row r="572" spans="1:8" s="8" customFormat="1" x14ac:dyDescent="0.2">
      <c r="A572" s="10" t="s">
        <v>419</v>
      </c>
      <c r="B572" s="4" t="s">
        <v>388</v>
      </c>
      <c r="C572" s="5">
        <v>4992</v>
      </c>
      <c r="D572" s="5">
        <v>6411</v>
      </c>
      <c r="E572" s="5">
        <v>4441</v>
      </c>
      <c r="F572" s="5">
        <v>7342</v>
      </c>
      <c r="G572" s="5"/>
      <c r="H572" s="5"/>
    </row>
    <row r="573" spans="1:8" x14ac:dyDescent="0.2">
      <c r="A573" s="10" t="s">
        <v>420</v>
      </c>
      <c r="B573" s="4" t="s">
        <v>407</v>
      </c>
      <c r="C573" s="5">
        <v>1440</v>
      </c>
      <c r="D573" s="5">
        <v>1515</v>
      </c>
      <c r="E573" s="5">
        <v>920</v>
      </c>
      <c r="F573" s="5">
        <v>1521</v>
      </c>
      <c r="G573" s="5"/>
      <c r="H573" s="5"/>
    </row>
    <row r="574" spans="1:8" x14ac:dyDescent="0.2">
      <c r="A574" s="54"/>
      <c r="B574" s="55" t="s">
        <v>655</v>
      </c>
      <c r="C574" s="56">
        <f t="shared" ref="C574:F574" si="314">SUM(C572:C573)</f>
        <v>6432</v>
      </c>
      <c r="D574" s="56">
        <f t="shared" ref="D574" si="315">SUM(D572:D573)</f>
        <v>7926</v>
      </c>
      <c r="E574" s="56">
        <f t="shared" si="314"/>
        <v>5361</v>
      </c>
      <c r="F574" s="56">
        <f t="shared" si="314"/>
        <v>8863</v>
      </c>
      <c r="G574" s="56">
        <f t="shared" ref="G574:H574" si="316">SUM(G572:G573)</f>
        <v>0</v>
      </c>
      <c r="H574" s="56">
        <f t="shared" si="316"/>
        <v>0</v>
      </c>
    </row>
    <row r="575" spans="1:8" x14ac:dyDescent="0.2">
      <c r="A575" s="10"/>
      <c r="B575" s="4"/>
      <c r="C575" s="5"/>
      <c r="D575" s="27"/>
      <c r="E575" s="5"/>
      <c r="G575" s="27"/>
      <c r="H575" s="27"/>
    </row>
    <row r="576" spans="1:8" s="57" customFormat="1" x14ac:dyDescent="0.2">
      <c r="A576" s="10" t="s">
        <v>421</v>
      </c>
      <c r="B576" s="4" t="s">
        <v>827</v>
      </c>
      <c r="C576" s="5">
        <v>0</v>
      </c>
      <c r="D576" s="27">
        <v>0</v>
      </c>
      <c r="E576" s="5">
        <v>0</v>
      </c>
      <c r="F576" s="5">
        <v>0</v>
      </c>
      <c r="G576" s="5"/>
      <c r="H576" s="5"/>
    </row>
    <row r="577" spans="1:8" x14ac:dyDescent="0.2">
      <c r="A577" s="10" t="s">
        <v>422</v>
      </c>
      <c r="B577" s="4" t="s">
        <v>828</v>
      </c>
      <c r="C577" s="5">
        <v>0</v>
      </c>
      <c r="D577" s="27">
        <v>0</v>
      </c>
      <c r="E577" s="5">
        <v>0</v>
      </c>
      <c r="F577" s="5">
        <v>0</v>
      </c>
      <c r="G577" s="5"/>
      <c r="H577" s="5"/>
    </row>
    <row r="578" spans="1:8" x14ac:dyDescent="0.2">
      <c r="A578" s="10" t="s">
        <v>423</v>
      </c>
      <c r="B578" s="4" t="s">
        <v>397</v>
      </c>
      <c r="C578" s="5">
        <v>48831</v>
      </c>
      <c r="D578" s="27">
        <v>53744</v>
      </c>
      <c r="E578" s="5">
        <v>31762</v>
      </c>
      <c r="F578" s="27">
        <v>50688</v>
      </c>
      <c r="G578" s="27"/>
      <c r="H578" s="27"/>
    </row>
    <row r="579" spans="1:8" x14ac:dyDescent="0.2">
      <c r="A579" s="54"/>
      <c r="B579" s="55" t="s">
        <v>655</v>
      </c>
      <c r="C579" s="56">
        <f t="shared" ref="C579:F579" si="317">SUM(C576:C578)</f>
        <v>48831</v>
      </c>
      <c r="D579" s="56">
        <f t="shared" si="317"/>
        <v>53744</v>
      </c>
      <c r="E579" s="56">
        <f t="shared" si="317"/>
        <v>31762</v>
      </c>
      <c r="F579" s="56">
        <f t="shared" si="317"/>
        <v>50688</v>
      </c>
      <c r="G579" s="56">
        <f t="shared" ref="G579:H579" si="318">SUM(G576:G578)</f>
        <v>0</v>
      </c>
      <c r="H579" s="56">
        <f t="shared" si="318"/>
        <v>0</v>
      </c>
    </row>
    <row r="580" spans="1:8" s="57" customFormat="1" x14ac:dyDescent="0.2">
      <c r="A580" s="10"/>
      <c r="B580" s="4"/>
      <c r="C580" s="5"/>
      <c r="D580" s="27"/>
      <c r="E580" s="5"/>
      <c r="F580" s="27"/>
      <c r="G580" s="27"/>
      <c r="H580" s="27"/>
    </row>
    <row r="581" spans="1:8" x14ac:dyDescent="0.2">
      <c r="A581" s="10" t="s">
        <v>424</v>
      </c>
      <c r="B581" s="4" t="s">
        <v>181</v>
      </c>
      <c r="C581" s="5">
        <v>407</v>
      </c>
      <c r="D581" s="27">
        <v>551</v>
      </c>
      <c r="E581" s="5">
        <v>117</v>
      </c>
      <c r="F581" s="27">
        <v>662</v>
      </c>
      <c r="G581" s="27"/>
      <c r="H581" s="27"/>
    </row>
    <row r="582" spans="1:8" x14ac:dyDescent="0.2">
      <c r="A582" s="10" t="s">
        <v>425</v>
      </c>
      <c r="B582" s="4" t="s">
        <v>185</v>
      </c>
      <c r="C582" s="5">
        <v>371</v>
      </c>
      <c r="D582" s="27">
        <v>500</v>
      </c>
      <c r="E582" s="5">
        <v>299</v>
      </c>
      <c r="F582" s="27">
        <v>562</v>
      </c>
      <c r="G582" s="27"/>
      <c r="H582" s="27"/>
    </row>
    <row r="583" spans="1:8" s="57" customFormat="1" x14ac:dyDescent="0.2">
      <c r="A583" s="10" t="s">
        <v>426</v>
      </c>
      <c r="B583" s="4" t="s">
        <v>187</v>
      </c>
      <c r="C583" s="5">
        <v>268</v>
      </c>
      <c r="D583" s="27">
        <v>284</v>
      </c>
      <c r="E583" s="5">
        <v>0</v>
      </c>
      <c r="F583" s="27">
        <v>0</v>
      </c>
      <c r="G583" s="27"/>
      <c r="H583" s="27"/>
    </row>
    <row r="584" spans="1:8" x14ac:dyDescent="0.2">
      <c r="A584" s="54"/>
      <c r="B584" s="55" t="s">
        <v>655</v>
      </c>
      <c r="C584" s="56">
        <f t="shared" ref="C584:F584" si="319">SUM(C581:C583)</f>
        <v>1046</v>
      </c>
      <c r="D584" s="56">
        <f t="shared" si="319"/>
        <v>1335</v>
      </c>
      <c r="E584" s="56">
        <f t="shared" si="319"/>
        <v>416</v>
      </c>
      <c r="F584" s="56">
        <f t="shared" si="319"/>
        <v>1224</v>
      </c>
      <c r="G584" s="56">
        <f t="shared" ref="G584:H584" si="320">SUM(G581:G583)</f>
        <v>0</v>
      </c>
      <c r="H584" s="56">
        <f t="shared" si="320"/>
        <v>0</v>
      </c>
    </row>
    <row r="585" spans="1:8" s="57" customFormat="1" x14ac:dyDescent="0.2">
      <c r="A585" s="10"/>
      <c r="B585" s="4"/>
      <c r="C585" s="5"/>
      <c r="D585" s="27"/>
      <c r="E585" s="5"/>
      <c r="F585" s="27"/>
      <c r="G585" s="27"/>
      <c r="H585" s="27"/>
    </row>
    <row r="586" spans="1:8" x14ac:dyDescent="0.2">
      <c r="A586" s="10" t="s">
        <v>977</v>
      </c>
      <c r="B586" s="4" t="s">
        <v>200</v>
      </c>
      <c r="C586" s="5">
        <v>8500</v>
      </c>
      <c r="D586" s="27">
        <v>8500</v>
      </c>
      <c r="E586" s="5">
        <v>0</v>
      </c>
      <c r="F586" s="27">
        <v>8500</v>
      </c>
      <c r="G586" s="27"/>
      <c r="H586" s="27"/>
    </row>
    <row r="587" spans="1:8" x14ac:dyDescent="0.2">
      <c r="A587" s="10" t="s">
        <v>978</v>
      </c>
      <c r="B587" s="4" t="s">
        <v>801</v>
      </c>
      <c r="C587" s="5">
        <v>751</v>
      </c>
      <c r="D587" s="27">
        <v>9775</v>
      </c>
      <c r="E587" s="5">
        <v>0</v>
      </c>
      <c r="F587" s="27">
        <v>9350</v>
      </c>
      <c r="G587" s="27"/>
      <c r="H587" s="27"/>
    </row>
    <row r="588" spans="1:8" ht="12" customHeight="1" x14ac:dyDescent="0.2">
      <c r="A588" s="54"/>
      <c r="B588" s="55" t="s">
        <v>655</v>
      </c>
      <c r="C588" s="56">
        <f t="shared" ref="C588:F588" si="321">SUM(C586:C587)</f>
        <v>9251</v>
      </c>
      <c r="D588" s="56">
        <f t="shared" si="321"/>
        <v>18275</v>
      </c>
      <c r="E588" s="56">
        <f t="shared" si="321"/>
        <v>0</v>
      </c>
      <c r="F588" s="56">
        <f t="shared" si="321"/>
        <v>17850</v>
      </c>
      <c r="G588" s="56">
        <f t="shared" ref="G588:H588" si="322">SUM(G586:G587)</f>
        <v>0</v>
      </c>
      <c r="H588" s="56">
        <f t="shared" si="322"/>
        <v>0</v>
      </c>
    </row>
    <row r="589" spans="1:8" s="57" customFormat="1" x14ac:dyDescent="0.2">
      <c r="A589" s="11"/>
      <c r="B589" s="6"/>
      <c r="C589" s="7"/>
      <c r="D589" s="7"/>
      <c r="E589" s="7"/>
      <c r="F589" s="7"/>
      <c r="G589" s="7"/>
      <c r="H589" s="7"/>
    </row>
    <row r="590" spans="1:8" x14ac:dyDescent="0.2">
      <c r="A590" s="10" t="s">
        <v>913</v>
      </c>
      <c r="B590" s="4" t="s">
        <v>914</v>
      </c>
      <c r="C590" s="5">
        <v>0</v>
      </c>
      <c r="D590" s="27">
        <v>0</v>
      </c>
      <c r="E590" s="5">
        <v>0</v>
      </c>
      <c r="F590" s="27">
        <v>0</v>
      </c>
      <c r="G590" s="27"/>
      <c r="H590" s="27"/>
    </row>
    <row r="591" spans="1:8" x14ac:dyDescent="0.2">
      <c r="A591" s="54"/>
      <c r="B591" s="55" t="s">
        <v>655</v>
      </c>
      <c r="C591" s="56">
        <f t="shared" ref="C591:F591" si="323">C590</f>
        <v>0</v>
      </c>
      <c r="D591" s="56">
        <f t="shared" si="323"/>
        <v>0</v>
      </c>
      <c r="E591" s="56">
        <f t="shared" si="323"/>
        <v>0</v>
      </c>
      <c r="F591" s="56">
        <f t="shared" si="323"/>
        <v>0</v>
      </c>
      <c r="G591" s="56">
        <f t="shared" ref="G591:H591" si="324">G590</f>
        <v>0</v>
      </c>
      <c r="H591" s="56">
        <f t="shared" si="324"/>
        <v>0</v>
      </c>
    </row>
    <row r="592" spans="1:8" x14ac:dyDescent="0.2">
      <c r="A592" s="11"/>
      <c r="B592" s="6"/>
      <c r="C592" s="7"/>
      <c r="D592" s="7"/>
      <c r="E592" s="7"/>
      <c r="F592" s="7"/>
      <c r="G592" s="7"/>
      <c r="H592" s="7"/>
    </row>
    <row r="593" spans="1:8" x14ac:dyDescent="0.2">
      <c r="A593" s="54"/>
      <c r="B593" s="55" t="s">
        <v>669</v>
      </c>
      <c r="C593" s="61">
        <f t="shared" ref="C593" si="325">C591+C588+C584+C579+C574+C570+C567+C564+C561</f>
        <v>81223</v>
      </c>
      <c r="D593" s="61">
        <f>D591+D588+D584+D579+D574+D570+D567+D564+D561</f>
        <v>81875</v>
      </c>
      <c r="E593" s="61">
        <f t="shared" ref="E593:F593" si="326">E591+E588+E584+E579+E574+E570+E567+E564+E561</f>
        <v>38061</v>
      </c>
      <c r="F593" s="61">
        <f t="shared" si="326"/>
        <v>79250</v>
      </c>
      <c r="G593" s="61">
        <f t="shared" ref="G593:H593" si="327">G591+G588+G584+G579+G574+G570+G567+G564+G561</f>
        <v>0</v>
      </c>
      <c r="H593" s="61">
        <f t="shared" si="327"/>
        <v>0</v>
      </c>
    </row>
    <row r="594" spans="1:8" s="57" customFormat="1" x14ac:dyDescent="0.2">
      <c r="A594" s="11"/>
      <c r="B594" s="6" t="s">
        <v>829</v>
      </c>
      <c r="C594" s="7"/>
      <c r="D594" s="9"/>
      <c r="E594" s="7"/>
      <c r="F594" s="9"/>
      <c r="G594" s="9"/>
      <c r="H594" s="9"/>
    </row>
    <row r="595" spans="1:8" x14ac:dyDescent="0.2">
      <c r="A595" s="10" t="s">
        <v>427</v>
      </c>
      <c r="B595" s="4" t="s">
        <v>401</v>
      </c>
      <c r="C595" s="5">
        <v>0</v>
      </c>
      <c r="D595" s="27">
        <v>0</v>
      </c>
      <c r="E595" s="5">
        <v>0</v>
      </c>
      <c r="F595" s="27">
        <v>0</v>
      </c>
      <c r="G595" s="27"/>
      <c r="H595" s="27"/>
    </row>
    <row r="596" spans="1:8" x14ac:dyDescent="0.2">
      <c r="A596" s="54"/>
      <c r="B596" s="55" t="s">
        <v>655</v>
      </c>
      <c r="C596" s="56">
        <f t="shared" ref="C596:F596" si="328">SUM(C595)</f>
        <v>0</v>
      </c>
      <c r="D596" s="56">
        <f>SUM(D595)</f>
        <v>0</v>
      </c>
      <c r="E596" s="56">
        <f t="shared" si="328"/>
        <v>0</v>
      </c>
      <c r="F596" s="56">
        <f t="shared" si="328"/>
        <v>0</v>
      </c>
      <c r="G596" s="56">
        <f t="shared" ref="G596:H596" si="329">SUM(G595)</f>
        <v>0</v>
      </c>
      <c r="H596" s="56">
        <f t="shared" si="329"/>
        <v>0</v>
      </c>
    </row>
    <row r="597" spans="1:8" x14ac:dyDescent="0.2">
      <c r="A597" s="10"/>
      <c r="B597" s="4"/>
      <c r="C597" s="5"/>
      <c r="D597" s="27"/>
      <c r="E597" s="5"/>
      <c r="G597" s="27"/>
      <c r="H597" s="27"/>
    </row>
    <row r="598" spans="1:8" x14ac:dyDescent="0.2">
      <c r="A598" s="10" t="s">
        <v>428</v>
      </c>
      <c r="B598" s="4" t="s">
        <v>402</v>
      </c>
      <c r="C598" s="5">
        <v>2278</v>
      </c>
      <c r="D598" s="27">
        <v>0</v>
      </c>
      <c r="E598" s="5">
        <v>0</v>
      </c>
      <c r="F598" s="27">
        <v>0</v>
      </c>
      <c r="G598" s="27"/>
      <c r="H598" s="27"/>
    </row>
    <row r="599" spans="1:8" x14ac:dyDescent="0.2">
      <c r="A599" s="54"/>
      <c r="B599" s="55" t="s">
        <v>655</v>
      </c>
      <c r="C599" s="56">
        <f t="shared" ref="C599:F599" si="330">SUM(C598:C598)</f>
        <v>2278</v>
      </c>
      <c r="D599" s="56">
        <f t="shared" ref="D599" si="331">SUM(D598:D598)</f>
        <v>0</v>
      </c>
      <c r="E599" s="56">
        <f t="shared" si="330"/>
        <v>0</v>
      </c>
      <c r="F599" s="56">
        <f t="shared" si="330"/>
        <v>0</v>
      </c>
      <c r="G599" s="56">
        <f t="shared" ref="G599:H599" si="332">SUM(G598:G598)</f>
        <v>0</v>
      </c>
      <c r="H599" s="56">
        <f t="shared" si="332"/>
        <v>0</v>
      </c>
    </row>
    <row r="600" spans="1:8" x14ac:dyDescent="0.2">
      <c r="A600" s="10"/>
      <c r="B600" s="4"/>
      <c r="C600" s="5"/>
      <c r="D600" s="27"/>
      <c r="E600" s="5"/>
      <c r="G600" s="27"/>
      <c r="H600" s="27"/>
    </row>
    <row r="601" spans="1:8" x14ac:dyDescent="0.2">
      <c r="A601" s="10" t="s">
        <v>429</v>
      </c>
      <c r="B601" s="4" t="s">
        <v>430</v>
      </c>
      <c r="C601" s="5">
        <v>0</v>
      </c>
      <c r="D601" s="27">
        <v>0</v>
      </c>
      <c r="E601" s="5">
        <v>0</v>
      </c>
      <c r="F601" s="5">
        <v>0</v>
      </c>
      <c r="G601" s="5"/>
      <c r="H601" s="5"/>
    </row>
    <row r="602" spans="1:8" x14ac:dyDescent="0.2">
      <c r="A602" s="54"/>
      <c r="B602" s="55" t="s">
        <v>655</v>
      </c>
      <c r="C602" s="56">
        <f t="shared" ref="C602:E602" si="333">SUM(C601)</f>
        <v>0</v>
      </c>
      <c r="D602" s="56">
        <f t="shared" ref="D602" si="334">SUM(D601)</f>
        <v>0</v>
      </c>
      <c r="E602" s="56">
        <f t="shared" si="333"/>
        <v>0</v>
      </c>
      <c r="F602" s="56">
        <f t="shared" ref="F602:G602" si="335">SUM(F601)</f>
        <v>0</v>
      </c>
      <c r="G602" s="56">
        <f t="shared" si="335"/>
        <v>0</v>
      </c>
      <c r="H602" s="56">
        <f t="shared" ref="H602" si="336">SUM(H601)</f>
        <v>0</v>
      </c>
    </row>
    <row r="603" spans="1:8" s="57" customFormat="1" x14ac:dyDescent="0.2">
      <c r="A603" s="10"/>
      <c r="B603" s="4"/>
      <c r="C603" s="5"/>
      <c r="D603" s="5"/>
      <c r="E603" s="5"/>
      <c r="F603" s="5"/>
      <c r="G603" s="5"/>
      <c r="H603" s="5"/>
    </row>
    <row r="604" spans="1:8" s="57" customFormat="1" x14ac:dyDescent="0.2">
      <c r="A604" s="10" t="s">
        <v>431</v>
      </c>
      <c r="B604" s="4" t="s">
        <v>388</v>
      </c>
      <c r="C604" s="5">
        <v>11475</v>
      </c>
      <c r="D604" s="5">
        <v>13696</v>
      </c>
      <c r="E604" s="5">
        <v>9405</v>
      </c>
      <c r="F604" s="5">
        <v>15654</v>
      </c>
      <c r="G604" s="5"/>
      <c r="H604" s="5"/>
    </row>
    <row r="605" spans="1:8" s="8" customFormat="1" x14ac:dyDescent="0.2">
      <c r="A605" s="10" t="s">
        <v>432</v>
      </c>
      <c r="B605" s="4" t="s">
        <v>407</v>
      </c>
      <c r="C605" s="5">
        <v>2307</v>
      </c>
      <c r="D605" s="5">
        <v>7223</v>
      </c>
      <c r="E605" s="5">
        <v>2065</v>
      </c>
      <c r="F605" s="5">
        <v>7223</v>
      </c>
      <c r="G605" s="5"/>
      <c r="H605" s="5"/>
    </row>
    <row r="606" spans="1:8" s="57" customFormat="1" x14ac:dyDescent="0.2">
      <c r="A606" s="54"/>
      <c r="B606" s="55" t="s">
        <v>655</v>
      </c>
      <c r="C606" s="56">
        <f t="shared" ref="C606:F606" si="337">SUM(C604:C605)</f>
        <v>13782</v>
      </c>
      <c r="D606" s="56">
        <f t="shared" si="337"/>
        <v>20919</v>
      </c>
      <c r="E606" s="56">
        <f t="shared" si="337"/>
        <v>11470</v>
      </c>
      <c r="F606" s="56">
        <f t="shared" si="337"/>
        <v>22877</v>
      </c>
      <c r="G606" s="56">
        <f t="shared" ref="G606:H606" si="338">SUM(G604:G605)</f>
        <v>0</v>
      </c>
      <c r="H606" s="56">
        <f t="shared" si="338"/>
        <v>0</v>
      </c>
    </row>
    <row r="607" spans="1:8" s="8" customFormat="1" x14ac:dyDescent="0.2">
      <c r="A607" s="10"/>
      <c r="B607" s="4"/>
      <c r="C607" s="5"/>
      <c r="D607" s="27"/>
      <c r="E607" s="5"/>
      <c r="F607" s="27"/>
      <c r="G607" s="27"/>
      <c r="H607" s="27"/>
    </row>
    <row r="608" spans="1:8" x14ac:dyDescent="0.2">
      <c r="A608" s="10" t="s">
        <v>433</v>
      </c>
      <c r="B608" s="4" t="s">
        <v>870</v>
      </c>
      <c r="C608" s="5">
        <v>177945</v>
      </c>
      <c r="D608" s="27">
        <v>154200</v>
      </c>
      <c r="E608" s="5">
        <v>96884</v>
      </c>
      <c r="F608" s="27">
        <v>193760</v>
      </c>
      <c r="G608" s="27"/>
      <c r="H608" s="27"/>
    </row>
    <row r="609" spans="1:8" s="57" customFormat="1" x14ac:dyDescent="0.2">
      <c r="A609" s="54"/>
      <c r="B609" s="55" t="s">
        <v>655</v>
      </c>
      <c r="C609" s="56">
        <f t="shared" ref="C609:F609" si="339">SUM(C608)</f>
        <v>177945</v>
      </c>
      <c r="D609" s="56">
        <f t="shared" ref="D609" si="340">SUM(D608)</f>
        <v>154200</v>
      </c>
      <c r="E609" s="56">
        <f t="shared" si="339"/>
        <v>96884</v>
      </c>
      <c r="F609" s="56">
        <f t="shared" si="339"/>
        <v>193760</v>
      </c>
      <c r="G609" s="56">
        <f t="shared" ref="G609:H609" si="341">SUM(G608)</f>
        <v>0</v>
      </c>
      <c r="H609" s="56">
        <f t="shared" si="341"/>
        <v>0</v>
      </c>
    </row>
    <row r="610" spans="1:8" x14ac:dyDescent="0.2">
      <c r="A610" s="10"/>
      <c r="B610" s="4"/>
      <c r="C610" s="5"/>
      <c r="D610" s="27"/>
      <c r="E610" s="5"/>
      <c r="G610" s="27"/>
      <c r="H610" s="27"/>
    </row>
    <row r="611" spans="1:8" x14ac:dyDescent="0.2">
      <c r="A611" s="10" t="s">
        <v>435</v>
      </c>
      <c r="B611" s="4" t="s">
        <v>436</v>
      </c>
      <c r="C611" s="5">
        <v>0</v>
      </c>
      <c r="D611" s="27">
        <v>0</v>
      </c>
      <c r="E611" s="5">
        <v>0</v>
      </c>
      <c r="F611" s="5">
        <v>0</v>
      </c>
      <c r="G611" s="5"/>
      <c r="H611" s="5"/>
    </row>
    <row r="612" spans="1:8" s="57" customFormat="1" x14ac:dyDescent="0.2">
      <c r="A612" s="10" t="s">
        <v>437</v>
      </c>
      <c r="B612" s="4" t="s">
        <v>438</v>
      </c>
      <c r="C612" s="5">
        <v>0</v>
      </c>
      <c r="D612" s="27">
        <v>0</v>
      </c>
      <c r="E612" s="5">
        <v>0</v>
      </c>
      <c r="F612" s="5">
        <v>0</v>
      </c>
      <c r="G612" s="5"/>
      <c r="H612" s="5"/>
    </row>
    <row r="613" spans="1:8" x14ac:dyDescent="0.2">
      <c r="A613" s="10" t="s">
        <v>439</v>
      </c>
      <c r="B613" s="4" t="s">
        <v>440</v>
      </c>
      <c r="C613" s="5">
        <v>17110</v>
      </c>
      <c r="D613" s="27">
        <v>18960</v>
      </c>
      <c r="E613" s="5">
        <v>13138</v>
      </c>
      <c r="F613" s="27">
        <v>19500</v>
      </c>
      <c r="G613" s="27"/>
      <c r="H613" s="27"/>
    </row>
    <row r="614" spans="1:8" s="57" customFormat="1" x14ac:dyDescent="0.2">
      <c r="A614" s="54"/>
      <c r="B614" s="55" t="s">
        <v>655</v>
      </c>
      <c r="C614" s="56">
        <f t="shared" ref="C614:F614" si="342">SUM(C611:C613)</f>
        <v>17110</v>
      </c>
      <c r="D614" s="56">
        <f t="shared" si="342"/>
        <v>18960</v>
      </c>
      <c r="E614" s="56">
        <f t="shared" si="342"/>
        <v>13138</v>
      </c>
      <c r="F614" s="56">
        <f t="shared" si="342"/>
        <v>19500</v>
      </c>
      <c r="G614" s="56">
        <f t="shared" ref="G614:H614" si="343">SUM(G611:G613)</f>
        <v>0</v>
      </c>
      <c r="H614" s="56">
        <f t="shared" si="343"/>
        <v>0</v>
      </c>
    </row>
    <row r="615" spans="1:8" x14ac:dyDescent="0.2">
      <c r="A615" s="10"/>
      <c r="B615" s="4"/>
      <c r="C615" s="5"/>
      <c r="D615" s="27"/>
      <c r="E615" s="5"/>
      <c r="G615" s="27"/>
      <c r="H615" s="27"/>
    </row>
    <row r="616" spans="1:8" x14ac:dyDescent="0.2">
      <c r="A616" s="10" t="s">
        <v>441</v>
      </c>
      <c r="B616" s="4" t="s">
        <v>871</v>
      </c>
      <c r="C616" s="5">
        <v>1238</v>
      </c>
      <c r="D616" s="27">
        <v>1507</v>
      </c>
      <c r="E616" s="5">
        <v>317</v>
      </c>
      <c r="F616" s="27">
        <v>1776</v>
      </c>
      <c r="G616" s="27"/>
      <c r="H616" s="27"/>
    </row>
    <row r="617" spans="1:8" s="57" customFormat="1" x14ac:dyDescent="0.2">
      <c r="A617" s="10" t="s">
        <v>442</v>
      </c>
      <c r="B617" s="4" t="s">
        <v>185</v>
      </c>
      <c r="C617" s="5">
        <v>840</v>
      </c>
      <c r="D617" s="27">
        <v>1050</v>
      </c>
      <c r="E617" s="5">
        <v>637</v>
      </c>
      <c r="F617" s="27">
        <v>1198</v>
      </c>
      <c r="G617" s="27"/>
      <c r="H617" s="27"/>
    </row>
    <row r="618" spans="1:8" x14ac:dyDescent="0.2">
      <c r="A618" s="10" t="s">
        <v>443</v>
      </c>
      <c r="B618" s="4" t="s">
        <v>187</v>
      </c>
      <c r="C618" s="5">
        <v>0</v>
      </c>
      <c r="D618" s="27">
        <v>0</v>
      </c>
      <c r="E618" s="5">
        <v>0</v>
      </c>
      <c r="F618" s="27">
        <v>0</v>
      </c>
      <c r="G618" s="27"/>
      <c r="H618" s="27"/>
    </row>
    <row r="619" spans="1:8" x14ac:dyDescent="0.2">
      <c r="A619" s="54"/>
      <c r="B619" s="55" t="s">
        <v>655</v>
      </c>
      <c r="C619" s="56">
        <f t="shared" ref="C619:F619" si="344">SUM(C616:C618)</f>
        <v>2078</v>
      </c>
      <c r="D619" s="56">
        <f t="shared" si="344"/>
        <v>2557</v>
      </c>
      <c r="E619" s="56">
        <f t="shared" si="344"/>
        <v>954</v>
      </c>
      <c r="F619" s="56">
        <f t="shared" si="344"/>
        <v>2974</v>
      </c>
      <c r="G619" s="56">
        <f t="shared" ref="G619:H619" si="345">SUM(G616:G618)</f>
        <v>0</v>
      </c>
      <c r="H619" s="56">
        <f t="shared" si="345"/>
        <v>0</v>
      </c>
    </row>
    <row r="620" spans="1:8" x14ac:dyDescent="0.2">
      <c r="A620" s="10"/>
      <c r="B620" s="4"/>
      <c r="C620" s="5"/>
      <c r="D620" s="27"/>
      <c r="E620" s="5"/>
      <c r="G620" s="27"/>
      <c r="H620" s="27"/>
    </row>
    <row r="621" spans="1:8" s="57" customFormat="1" x14ac:dyDescent="0.2">
      <c r="A621" s="10" t="s">
        <v>894</v>
      </c>
      <c r="B621" s="4" t="s">
        <v>200</v>
      </c>
      <c r="C621" s="5">
        <v>17550</v>
      </c>
      <c r="D621" s="27">
        <v>17550</v>
      </c>
      <c r="E621" s="5">
        <v>17550</v>
      </c>
      <c r="F621" s="5">
        <v>17550</v>
      </c>
      <c r="G621" s="5"/>
      <c r="H621" s="5"/>
    </row>
    <row r="622" spans="1:8" x14ac:dyDescent="0.2">
      <c r="A622" s="10" t="s">
        <v>895</v>
      </c>
      <c r="B622" s="4" t="s">
        <v>802</v>
      </c>
      <c r="C622" s="5">
        <v>462</v>
      </c>
      <c r="D622" s="27">
        <v>500</v>
      </c>
      <c r="E622" s="5">
        <v>481</v>
      </c>
      <c r="F622" s="5">
        <v>2787</v>
      </c>
      <c r="G622" s="5"/>
      <c r="H622" s="5"/>
    </row>
    <row r="623" spans="1:8" x14ac:dyDescent="0.2">
      <c r="A623" s="54"/>
      <c r="B623" s="55" t="s">
        <v>655</v>
      </c>
      <c r="C623" s="56">
        <f t="shared" ref="C623:E623" si="346">SUM(C621:C622)</f>
        <v>18012</v>
      </c>
      <c r="D623" s="56">
        <f t="shared" si="346"/>
        <v>18050</v>
      </c>
      <c r="E623" s="56">
        <f t="shared" si="346"/>
        <v>18031</v>
      </c>
      <c r="F623" s="56">
        <f t="shared" ref="F623:G623" si="347">SUM(F621:F622)</f>
        <v>20337</v>
      </c>
      <c r="G623" s="56">
        <f t="shared" si="347"/>
        <v>0</v>
      </c>
      <c r="H623" s="56">
        <f t="shared" ref="H623" si="348">SUM(H621:H622)</f>
        <v>0</v>
      </c>
    </row>
    <row r="624" spans="1:8" x14ac:dyDescent="0.2">
      <c r="A624" s="11"/>
      <c r="B624" s="6"/>
      <c r="C624" s="7"/>
      <c r="D624" s="9"/>
      <c r="E624" s="7"/>
      <c r="F624" s="9"/>
      <c r="G624" s="9"/>
      <c r="H624" s="9"/>
    </row>
    <row r="625" spans="1:8" x14ac:dyDescent="0.2">
      <c r="A625" s="11" t="s">
        <v>857</v>
      </c>
      <c r="B625" s="6" t="s">
        <v>758</v>
      </c>
      <c r="C625" s="7">
        <v>0</v>
      </c>
      <c r="D625" s="7">
        <v>0</v>
      </c>
      <c r="E625" s="7">
        <v>0</v>
      </c>
      <c r="F625" s="7">
        <v>0</v>
      </c>
      <c r="G625" s="7"/>
      <c r="H625" s="7"/>
    </row>
    <row r="626" spans="1:8" s="57" customFormat="1" x14ac:dyDescent="0.2">
      <c r="A626" s="54"/>
      <c r="B626" s="55" t="s">
        <v>671</v>
      </c>
      <c r="C626" s="61">
        <f>C625+C623+C619+C614+C609+C606+C602+C599+C596</f>
        <v>231205</v>
      </c>
      <c r="D626" s="61">
        <f t="shared" ref="D626:F626" si="349">D625+D623+D619+D614+D609+D606+D602+D599+D596</f>
        <v>214686</v>
      </c>
      <c r="E626" s="61">
        <f t="shared" si="349"/>
        <v>140477</v>
      </c>
      <c r="F626" s="61">
        <f t="shared" si="349"/>
        <v>259448</v>
      </c>
      <c r="G626" s="61">
        <f t="shared" ref="G626:H626" si="350">G625+G623+G619+G614+G609+G606+G602+G599+G596</f>
        <v>0</v>
      </c>
      <c r="H626" s="61">
        <f t="shared" si="350"/>
        <v>0</v>
      </c>
    </row>
    <row r="627" spans="1:8" x14ac:dyDescent="0.2">
      <c r="A627" s="11"/>
      <c r="B627" s="6" t="s">
        <v>670</v>
      </c>
      <c r="C627" s="7"/>
      <c r="D627" s="9"/>
      <c r="E627" s="7"/>
      <c r="F627" s="9"/>
      <c r="G627" s="9"/>
      <c r="H627" s="9"/>
    </row>
    <row r="628" spans="1:8" x14ac:dyDescent="0.2">
      <c r="A628" s="10"/>
      <c r="B628" s="4"/>
      <c r="C628" s="5"/>
      <c r="D628" s="27"/>
      <c r="E628" s="5"/>
      <c r="G628" s="27"/>
      <c r="H628" s="27"/>
    </row>
    <row r="629" spans="1:8" x14ac:dyDescent="0.2">
      <c r="A629" s="10"/>
      <c r="B629" s="4"/>
      <c r="C629" s="5"/>
      <c r="D629" s="27"/>
      <c r="E629" s="5"/>
      <c r="G629" s="27"/>
      <c r="H629" s="27"/>
    </row>
    <row r="630" spans="1:8" x14ac:dyDescent="0.2">
      <c r="A630" s="10" t="s">
        <v>1023</v>
      </c>
      <c r="B630" s="4" t="s">
        <v>402</v>
      </c>
      <c r="C630" s="5">
        <v>197</v>
      </c>
      <c r="D630" s="27">
        <v>0</v>
      </c>
      <c r="E630" s="5">
        <v>0</v>
      </c>
      <c r="F630" s="27">
        <v>0</v>
      </c>
      <c r="G630" s="27"/>
      <c r="H630" s="27"/>
    </row>
    <row r="631" spans="1:8" x14ac:dyDescent="0.2">
      <c r="A631" s="54"/>
      <c r="B631" s="55" t="s">
        <v>655</v>
      </c>
      <c r="C631" s="56">
        <f t="shared" ref="C631" si="351">SUM(C630:C630)</f>
        <v>197</v>
      </c>
      <c r="D631" s="56">
        <f t="shared" ref="D631" si="352">SUM(D630:D630)</f>
        <v>0</v>
      </c>
      <c r="E631" s="56">
        <f t="shared" ref="E631:F631" si="353">SUM(E630:E630)</f>
        <v>0</v>
      </c>
      <c r="F631" s="56">
        <f t="shared" si="353"/>
        <v>0</v>
      </c>
      <c r="G631" s="56">
        <f t="shared" ref="G631:H631" si="354">SUM(G630:G630)</f>
        <v>0</v>
      </c>
      <c r="H631" s="56">
        <f t="shared" si="354"/>
        <v>0</v>
      </c>
    </row>
    <row r="632" spans="1:8" x14ac:dyDescent="0.2">
      <c r="A632" s="10"/>
      <c r="B632" s="4"/>
      <c r="C632" s="5"/>
      <c r="D632" s="27"/>
      <c r="E632" s="5"/>
      <c r="G632" s="27"/>
      <c r="H632" s="27"/>
    </row>
    <row r="633" spans="1:8" x14ac:dyDescent="0.2">
      <c r="A633" s="10" t="s">
        <v>444</v>
      </c>
      <c r="B633" s="4" t="s">
        <v>445</v>
      </c>
      <c r="C633" s="5">
        <v>0</v>
      </c>
      <c r="D633" s="27">
        <v>0</v>
      </c>
      <c r="E633" s="5">
        <v>0</v>
      </c>
      <c r="F633" s="27">
        <v>0</v>
      </c>
      <c r="G633" s="27"/>
      <c r="H633" s="27"/>
    </row>
    <row r="634" spans="1:8" x14ac:dyDescent="0.2">
      <c r="A634" s="54"/>
      <c r="B634" s="55" t="s">
        <v>655</v>
      </c>
      <c r="C634" s="56">
        <f t="shared" ref="C634:F634" si="355">C633</f>
        <v>0</v>
      </c>
      <c r="D634" s="56">
        <f>D633</f>
        <v>0</v>
      </c>
      <c r="E634" s="56">
        <f t="shared" si="355"/>
        <v>0</v>
      </c>
      <c r="F634" s="56">
        <f t="shared" si="355"/>
        <v>0</v>
      </c>
      <c r="G634" s="56">
        <f t="shared" ref="G634:H634" si="356">G633</f>
        <v>0</v>
      </c>
      <c r="H634" s="56">
        <f t="shared" si="356"/>
        <v>0</v>
      </c>
    </row>
    <row r="635" spans="1:8" s="57" customFormat="1" x14ac:dyDescent="0.2">
      <c r="A635" s="10"/>
      <c r="B635" s="4"/>
      <c r="C635" s="5"/>
      <c r="D635" s="27"/>
      <c r="E635" s="5"/>
      <c r="F635" s="27"/>
      <c r="G635" s="27"/>
      <c r="H635" s="27"/>
    </row>
    <row r="636" spans="1:8" x14ac:dyDescent="0.2">
      <c r="A636" s="10" t="s">
        <v>446</v>
      </c>
      <c r="B636" s="4" t="s">
        <v>388</v>
      </c>
      <c r="C636" s="5">
        <v>1007</v>
      </c>
      <c r="D636" s="5">
        <v>1941</v>
      </c>
      <c r="E636" s="5">
        <v>826</v>
      </c>
      <c r="F636" s="5">
        <v>2169</v>
      </c>
      <c r="G636" s="5"/>
      <c r="H636" s="5"/>
    </row>
    <row r="637" spans="1:8" s="8" customFormat="1" x14ac:dyDescent="0.2">
      <c r="A637" s="10" t="s">
        <v>447</v>
      </c>
      <c r="B637" s="4" t="s">
        <v>407</v>
      </c>
      <c r="C637" s="5">
        <v>202</v>
      </c>
      <c r="D637" s="5">
        <v>1162</v>
      </c>
      <c r="E637" s="5">
        <v>168</v>
      </c>
      <c r="F637" s="5">
        <v>1162</v>
      </c>
      <c r="G637" s="5"/>
      <c r="H637" s="5"/>
    </row>
    <row r="638" spans="1:8" s="57" customFormat="1" x14ac:dyDescent="0.2">
      <c r="A638" s="54"/>
      <c r="B638" s="55" t="s">
        <v>655</v>
      </c>
      <c r="C638" s="56">
        <f t="shared" ref="C638:F638" si="357">SUM(C636:C637)</f>
        <v>1209</v>
      </c>
      <c r="D638" s="56">
        <f t="shared" ref="D638" si="358">SUM(D636:D637)</f>
        <v>3103</v>
      </c>
      <c r="E638" s="56">
        <f t="shared" si="357"/>
        <v>994</v>
      </c>
      <c r="F638" s="56">
        <f t="shared" si="357"/>
        <v>3331</v>
      </c>
      <c r="G638" s="56">
        <f t="shared" ref="G638:H638" si="359">SUM(G636:G637)</f>
        <v>0</v>
      </c>
      <c r="H638" s="56">
        <f t="shared" si="359"/>
        <v>0</v>
      </c>
    </row>
    <row r="639" spans="1:8" s="8" customFormat="1" x14ac:dyDescent="0.2">
      <c r="A639" s="10"/>
      <c r="B639" s="4"/>
      <c r="C639" s="5"/>
      <c r="D639" s="27"/>
      <c r="E639" s="5"/>
      <c r="F639" s="27"/>
      <c r="G639" s="27"/>
      <c r="H639" s="27"/>
    </row>
    <row r="640" spans="1:8" x14ac:dyDescent="0.2">
      <c r="A640" s="10" t="s">
        <v>448</v>
      </c>
      <c r="B640" s="4" t="s">
        <v>872</v>
      </c>
      <c r="C640" s="5">
        <v>60397</v>
      </c>
      <c r="D640" s="27">
        <v>59520</v>
      </c>
      <c r="E640" s="5">
        <v>32488</v>
      </c>
      <c r="F640" s="27">
        <v>59520</v>
      </c>
      <c r="G640" s="27"/>
      <c r="H640" s="27"/>
    </row>
    <row r="641" spans="1:8" s="57" customFormat="1" x14ac:dyDescent="0.2">
      <c r="A641" s="54"/>
      <c r="B641" s="55" t="s">
        <v>655</v>
      </c>
      <c r="C641" s="56">
        <f t="shared" ref="C641:F641" si="360">SUM(C640)</f>
        <v>60397</v>
      </c>
      <c r="D641" s="56">
        <f>SUM(D640)</f>
        <v>59520</v>
      </c>
      <c r="E641" s="56">
        <f t="shared" si="360"/>
        <v>32488</v>
      </c>
      <c r="F641" s="56">
        <f t="shared" si="360"/>
        <v>59520</v>
      </c>
      <c r="G641" s="56">
        <f t="shared" ref="G641:H641" si="361">SUM(G640)</f>
        <v>0</v>
      </c>
      <c r="H641" s="56">
        <f t="shared" si="361"/>
        <v>0</v>
      </c>
    </row>
    <row r="642" spans="1:8" s="8" customFormat="1" x14ac:dyDescent="0.2">
      <c r="A642" s="10"/>
      <c r="B642" s="4"/>
      <c r="C642" s="5"/>
      <c r="D642" s="27"/>
      <c r="E642" s="5"/>
      <c r="F642" s="27"/>
      <c r="G642" s="27"/>
      <c r="H642" s="27"/>
    </row>
    <row r="643" spans="1:8" x14ac:dyDescent="0.2">
      <c r="A643" s="10" t="s">
        <v>449</v>
      </c>
      <c r="B643" s="4" t="s">
        <v>436</v>
      </c>
      <c r="C643" s="5">
        <v>0</v>
      </c>
      <c r="D643" s="27">
        <v>0</v>
      </c>
      <c r="E643" s="5">
        <v>0</v>
      </c>
      <c r="F643" s="5">
        <v>0</v>
      </c>
      <c r="G643" s="5"/>
      <c r="H643" s="5"/>
    </row>
    <row r="644" spans="1:8" s="57" customFormat="1" x14ac:dyDescent="0.2">
      <c r="A644" s="10" t="s">
        <v>450</v>
      </c>
      <c r="B644" s="4" t="s">
        <v>438</v>
      </c>
      <c r="C644" s="5">
        <v>0</v>
      </c>
      <c r="D644" s="27">
        <v>0</v>
      </c>
      <c r="E644" s="5">
        <v>0</v>
      </c>
      <c r="F644" s="5">
        <v>0</v>
      </c>
      <c r="G644" s="5"/>
      <c r="H644" s="5"/>
    </row>
    <row r="645" spans="1:8" s="8" customFormat="1" x14ac:dyDescent="0.2">
      <c r="A645" s="10" t="s">
        <v>451</v>
      </c>
      <c r="B645" s="4" t="s">
        <v>440</v>
      </c>
      <c r="C645" s="5">
        <v>2034</v>
      </c>
      <c r="D645" s="27">
        <v>4450</v>
      </c>
      <c r="E645" s="5">
        <v>1356</v>
      </c>
      <c r="F645" s="27">
        <v>4450</v>
      </c>
      <c r="G645" s="27"/>
      <c r="H645" s="27"/>
    </row>
    <row r="646" spans="1:8" s="57" customFormat="1" x14ac:dyDescent="0.2">
      <c r="A646" s="54"/>
      <c r="B646" s="55" t="s">
        <v>655</v>
      </c>
      <c r="C646" s="56">
        <f t="shared" ref="C646:F646" si="362">SUM(C643:C645)</f>
        <v>2034</v>
      </c>
      <c r="D646" s="56">
        <f t="shared" si="362"/>
        <v>4450</v>
      </c>
      <c r="E646" s="56">
        <f t="shared" si="362"/>
        <v>1356</v>
      </c>
      <c r="F646" s="56">
        <f t="shared" si="362"/>
        <v>4450</v>
      </c>
      <c r="G646" s="56">
        <f t="shared" ref="G646:H646" si="363">SUM(G643:G645)</f>
        <v>0</v>
      </c>
      <c r="H646" s="56">
        <f t="shared" si="363"/>
        <v>0</v>
      </c>
    </row>
    <row r="647" spans="1:8" s="8" customFormat="1" x14ac:dyDescent="0.2">
      <c r="A647" s="10"/>
      <c r="B647" s="4"/>
      <c r="C647" s="5"/>
      <c r="D647" s="27"/>
      <c r="E647" s="5"/>
      <c r="F647" s="27"/>
      <c r="G647" s="27"/>
      <c r="H647" s="27"/>
    </row>
    <row r="648" spans="1:8" x14ac:dyDescent="0.2">
      <c r="A648" s="10" t="s">
        <v>452</v>
      </c>
      <c r="B648" s="4" t="s">
        <v>181</v>
      </c>
      <c r="C648" s="5">
        <v>106</v>
      </c>
      <c r="D648" s="27">
        <v>123</v>
      </c>
      <c r="E648" s="5">
        <v>27</v>
      </c>
      <c r="F648" s="27">
        <v>156</v>
      </c>
      <c r="G648" s="27"/>
      <c r="H648" s="27"/>
    </row>
    <row r="649" spans="1:8" s="57" customFormat="1" x14ac:dyDescent="0.2">
      <c r="A649" s="10" t="s">
        <v>453</v>
      </c>
      <c r="B649" s="4" t="s">
        <v>185</v>
      </c>
      <c r="C649" s="5">
        <v>74</v>
      </c>
      <c r="D649" s="27">
        <v>150</v>
      </c>
      <c r="E649" s="5">
        <v>56</v>
      </c>
      <c r="F649" s="27">
        <v>166</v>
      </c>
      <c r="G649" s="27"/>
      <c r="H649" s="27"/>
    </row>
    <row r="650" spans="1:8" s="8" customFormat="1" x14ac:dyDescent="0.2">
      <c r="A650" s="10" t="s">
        <v>454</v>
      </c>
      <c r="B650" s="4" t="s">
        <v>187</v>
      </c>
      <c r="C650" s="5">
        <v>0</v>
      </c>
      <c r="D650" s="27">
        <v>0</v>
      </c>
      <c r="E650" s="5">
        <v>0</v>
      </c>
      <c r="F650" s="27">
        <v>0</v>
      </c>
      <c r="G650" s="27"/>
      <c r="H650" s="27"/>
    </row>
    <row r="651" spans="1:8" x14ac:dyDescent="0.2">
      <c r="A651" s="54"/>
      <c r="B651" s="55" t="s">
        <v>655</v>
      </c>
      <c r="C651" s="56">
        <f t="shared" ref="C651:F651" si="364">SUM(C648:C650)</f>
        <v>180</v>
      </c>
      <c r="D651" s="56">
        <f t="shared" si="364"/>
        <v>273</v>
      </c>
      <c r="E651" s="56">
        <f t="shared" si="364"/>
        <v>83</v>
      </c>
      <c r="F651" s="56">
        <f t="shared" si="364"/>
        <v>322</v>
      </c>
      <c r="G651" s="56">
        <f t="shared" ref="G651:H651" si="365">SUM(G648:G650)</f>
        <v>0</v>
      </c>
      <c r="H651" s="56">
        <f t="shared" si="365"/>
        <v>0</v>
      </c>
    </row>
    <row r="652" spans="1:8" x14ac:dyDescent="0.2">
      <c r="A652" s="10"/>
      <c r="B652" s="4"/>
      <c r="C652" s="5"/>
      <c r="D652" s="27"/>
      <c r="E652" s="5"/>
      <c r="G652" s="27"/>
      <c r="H652" s="27"/>
    </row>
    <row r="653" spans="1:8" x14ac:dyDescent="0.2">
      <c r="A653" s="10" t="s">
        <v>455</v>
      </c>
      <c r="B653" s="4" t="s">
        <v>200</v>
      </c>
      <c r="C653" s="5">
        <v>3825</v>
      </c>
      <c r="D653" s="27">
        <v>3825</v>
      </c>
      <c r="E653" s="5">
        <v>3825</v>
      </c>
      <c r="F653" s="5">
        <v>3825</v>
      </c>
      <c r="G653" s="5"/>
      <c r="H653" s="5"/>
    </row>
    <row r="654" spans="1:8" s="57" customFormat="1" x14ac:dyDescent="0.2">
      <c r="A654" s="10" t="s">
        <v>456</v>
      </c>
      <c r="B654" s="4" t="s">
        <v>802</v>
      </c>
      <c r="C654" s="5">
        <v>101</v>
      </c>
      <c r="D654" s="27">
        <v>106</v>
      </c>
      <c r="E654" s="5">
        <v>105</v>
      </c>
      <c r="F654" s="5">
        <v>608</v>
      </c>
      <c r="G654" s="5"/>
      <c r="H654" s="5"/>
    </row>
    <row r="655" spans="1:8" s="8" customFormat="1" x14ac:dyDescent="0.2">
      <c r="A655" s="54"/>
      <c r="B655" s="55" t="s">
        <v>655</v>
      </c>
      <c r="C655" s="56">
        <f t="shared" ref="C655:E655" si="366">SUM(C653:C654)</f>
        <v>3926</v>
      </c>
      <c r="D655" s="56">
        <f t="shared" si="366"/>
        <v>3931</v>
      </c>
      <c r="E655" s="56">
        <f t="shared" si="366"/>
        <v>3930</v>
      </c>
      <c r="F655" s="56">
        <f t="shared" ref="F655:G655" si="367">SUM(F653:F654)</f>
        <v>4433</v>
      </c>
      <c r="G655" s="56">
        <f t="shared" si="367"/>
        <v>0</v>
      </c>
      <c r="H655" s="56">
        <f t="shared" ref="H655" si="368">SUM(H653:H654)</f>
        <v>0</v>
      </c>
    </row>
    <row r="656" spans="1:8" x14ac:dyDescent="0.2">
      <c r="A656" s="11"/>
      <c r="B656" s="6"/>
      <c r="C656" s="7"/>
      <c r="D656" s="9"/>
      <c r="E656" s="7"/>
      <c r="F656" s="9"/>
      <c r="G656" s="9"/>
      <c r="H656" s="9"/>
    </row>
    <row r="657" spans="1:9" x14ac:dyDescent="0.2">
      <c r="A657" s="11" t="s">
        <v>858</v>
      </c>
      <c r="B657" s="6" t="s">
        <v>758</v>
      </c>
      <c r="C657" s="7">
        <v>0</v>
      </c>
      <c r="D657" s="7">
        <v>0</v>
      </c>
      <c r="E657" s="7">
        <v>0</v>
      </c>
      <c r="F657" s="7">
        <v>0</v>
      </c>
      <c r="G657" s="7"/>
      <c r="H657" s="7"/>
    </row>
    <row r="658" spans="1:9" ht="22.5" x14ac:dyDescent="0.2">
      <c r="A658" s="11" t="s">
        <v>996</v>
      </c>
      <c r="B658" s="6" t="s">
        <v>914</v>
      </c>
      <c r="C658" s="7">
        <v>0</v>
      </c>
      <c r="D658" s="7">
        <v>4000</v>
      </c>
      <c r="E658" s="7">
        <v>0</v>
      </c>
      <c r="F658" s="7">
        <v>4000</v>
      </c>
      <c r="G658" s="7"/>
      <c r="H658" s="7"/>
    </row>
    <row r="659" spans="1:9" x14ac:dyDescent="0.2">
      <c r="A659" s="54"/>
      <c r="B659" s="55" t="s">
        <v>674</v>
      </c>
      <c r="C659" s="61">
        <f>C658+C657+C655+C651+C646+C641+C638+C634+C631</f>
        <v>67943</v>
      </c>
      <c r="D659" s="61">
        <f t="shared" ref="D659:F659" si="369">D658+D657+D655+D651+D646+D641+D638+D634+D631</f>
        <v>75277</v>
      </c>
      <c r="E659" s="61">
        <f t="shared" si="369"/>
        <v>38851</v>
      </c>
      <c r="F659" s="61">
        <f t="shared" si="369"/>
        <v>76056</v>
      </c>
      <c r="G659" s="61">
        <f t="shared" ref="G659:H659" si="370">G658+G657+G655+G651+G646+G641+G638+G634+G631</f>
        <v>0</v>
      </c>
      <c r="H659" s="61">
        <f t="shared" si="370"/>
        <v>0</v>
      </c>
    </row>
    <row r="660" spans="1:9" x14ac:dyDescent="0.2">
      <c r="A660" s="11"/>
      <c r="B660" s="6" t="s">
        <v>672</v>
      </c>
      <c r="C660" s="7"/>
      <c r="D660" s="9"/>
      <c r="E660" s="7"/>
      <c r="F660" s="9"/>
      <c r="G660" s="9"/>
      <c r="H660" s="9"/>
    </row>
    <row r="661" spans="1:9" x14ac:dyDescent="0.2">
      <c r="A661" s="11"/>
      <c r="B661" s="6"/>
      <c r="C661" s="7"/>
      <c r="D661" s="9"/>
      <c r="E661" s="7"/>
      <c r="F661" s="9"/>
      <c r="G661" s="9"/>
      <c r="H661" s="9"/>
    </row>
    <row r="662" spans="1:9" x14ac:dyDescent="0.2">
      <c r="A662" s="10" t="s">
        <v>1024</v>
      </c>
      <c r="B662" s="4" t="s">
        <v>402</v>
      </c>
      <c r="C662" s="5">
        <v>28</v>
      </c>
      <c r="D662" s="27">
        <v>0</v>
      </c>
      <c r="E662" s="5">
        <v>0</v>
      </c>
      <c r="F662" s="27">
        <v>0</v>
      </c>
      <c r="G662" s="27"/>
      <c r="H662" s="27"/>
    </row>
    <row r="663" spans="1:9" s="57" customFormat="1" x14ac:dyDescent="0.2">
      <c r="A663" s="54"/>
      <c r="B663" s="55" t="s">
        <v>655</v>
      </c>
      <c r="C663" s="56">
        <f t="shared" ref="C663:F663" si="371">SUM(C662)</f>
        <v>28</v>
      </c>
      <c r="D663" s="56">
        <f>SUM(D662)</f>
        <v>0</v>
      </c>
      <c r="E663" s="56">
        <f t="shared" si="371"/>
        <v>0</v>
      </c>
      <c r="F663" s="56">
        <f t="shared" si="371"/>
        <v>0</v>
      </c>
      <c r="G663" s="56">
        <f t="shared" ref="G663:H663" si="372">SUM(G662)</f>
        <v>0</v>
      </c>
      <c r="H663" s="56">
        <f t="shared" si="372"/>
        <v>0</v>
      </c>
    </row>
    <row r="664" spans="1:9" s="8" customFormat="1" x14ac:dyDescent="0.2">
      <c r="A664" s="11"/>
      <c r="B664" s="6"/>
      <c r="C664" s="7"/>
      <c r="D664" s="9"/>
      <c r="E664" s="7"/>
      <c r="F664" s="9"/>
      <c r="G664" s="9"/>
      <c r="H664" s="9"/>
    </row>
    <row r="665" spans="1:9" s="8" customFormat="1" ht="12.75" customHeight="1" x14ac:dyDescent="0.2">
      <c r="A665" s="10" t="s">
        <v>457</v>
      </c>
      <c r="B665" s="4" t="s">
        <v>388</v>
      </c>
      <c r="C665" s="5">
        <v>96</v>
      </c>
      <c r="D665" s="5">
        <v>600</v>
      </c>
      <c r="E665" s="5">
        <v>78</v>
      </c>
      <c r="F665" s="5">
        <v>619</v>
      </c>
      <c r="G665" s="5"/>
      <c r="H665" s="5"/>
    </row>
    <row r="666" spans="1:9" s="57" customFormat="1" x14ac:dyDescent="0.2">
      <c r="A666" s="10" t="s">
        <v>458</v>
      </c>
      <c r="B666" s="4" t="s">
        <v>407</v>
      </c>
      <c r="C666" s="5">
        <v>20</v>
      </c>
      <c r="D666" s="5">
        <v>290</v>
      </c>
      <c r="E666" s="5">
        <v>16</v>
      </c>
      <c r="F666" s="5">
        <v>290</v>
      </c>
      <c r="G666" s="5"/>
      <c r="H666" s="5"/>
    </row>
    <row r="667" spans="1:9" x14ac:dyDescent="0.2">
      <c r="A667" s="54"/>
      <c r="B667" s="55" t="s">
        <v>655</v>
      </c>
      <c r="C667" s="56">
        <f t="shared" ref="C667:F667" si="373">SUM(C665:C666)</f>
        <v>116</v>
      </c>
      <c r="D667" s="56">
        <f t="shared" ref="D667" si="374">SUM(D665:D666)</f>
        <v>890</v>
      </c>
      <c r="E667" s="56">
        <f t="shared" si="373"/>
        <v>94</v>
      </c>
      <c r="F667" s="56">
        <f t="shared" si="373"/>
        <v>909</v>
      </c>
      <c r="G667" s="56">
        <f t="shared" ref="G667:H667" si="375">SUM(G665:G666)</f>
        <v>0</v>
      </c>
      <c r="H667" s="56">
        <f t="shared" si="375"/>
        <v>0</v>
      </c>
    </row>
    <row r="668" spans="1:9" x14ac:dyDescent="0.2">
      <c r="A668" s="11"/>
      <c r="B668" s="6"/>
      <c r="C668" s="7"/>
      <c r="D668" s="9"/>
      <c r="E668" s="7"/>
      <c r="F668" s="9"/>
      <c r="G668" s="9"/>
      <c r="H668" s="9"/>
    </row>
    <row r="669" spans="1:9" s="57" customFormat="1" x14ac:dyDescent="0.2">
      <c r="A669" s="10" t="s">
        <v>459</v>
      </c>
      <c r="B669" s="4" t="s">
        <v>434</v>
      </c>
      <c r="C669" s="5">
        <v>3754</v>
      </c>
      <c r="D669" s="27">
        <v>3000</v>
      </c>
      <c r="E669" s="5">
        <v>1401</v>
      </c>
      <c r="F669" s="27">
        <v>2760</v>
      </c>
      <c r="G669" s="27"/>
      <c r="H669" s="27"/>
      <c r="I669" s="56"/>
    </row>
    <row r="670" spans="1:9" s="8" customFormat="1" x14ac:dyDescent="0.2">
      <c r="A670" s="54"/>
      <c r="B670" s="55" t="s">
        <v>655</v>
      </c>
      <c r="C670" s="56">
        <f t="shared" ref="C670:F670" si="376">SUM(C669)</f>
        <v>3754</v>
      </c>
      <c r="D670" s="56">
        <f t="shared" ref="D670" si="377">SUM(D669)</f>
        <v>3000</v>
      </c>
      <c r="E670" s="56">
        <f t="shared" si="376"/>
        <v>1401</v>
      </c>
      <c r="F670" s="56">
        <f t="shared" si="376"/>
        <v>2760</v>
      </c>
      <c r="G670" s="56">
        <f t="shared" ref="G670:H670" si="378">SUM(G669)</f>
        <v>0</v>
      </c>
      <c r="H670" s="56">
        <f t="shared" si="378"/>
        <v>0</v>
      </c>
    </row>
    <row r="671" spans="1:9" x14ac:dyDescent="0.2">
      <c r="A671" s="11"/>
      <c r="B671" s="6"/>
      <c r="C671" s="7"/>
      <c r="D671" s="9"/>
      <c r="E671" s="7"/>
      <c r="F671" s="9"/>
      <c r="G671" s="9"/>
      <c r="H671" s="9"/>
    </row>
    <row r="672" spans="1:9" x14ac:dyDescent="0.2">
      <c r="A672" s="10" t="s">
        <v>460</v>
      </c>
      <c r="B672" s="4" t="s">
        <v>436</v>
      </c>
      <c r="C672" s="5">
        <v>0</v>
      </c>
      <c r="D672" s="27">
        <v>0</v>
      </c>
      <c r="E672" s="5">
        <v>0</v>
      </c>
      <c r="F672" s="5">
        <v>0</v>
      </c>
      <c r="G672" s="5"/>
      <c r="H672" s="5"/>
    </row>
    <row r="673" spans="1:8" s="57" customFormat="1" x14ac:dyDescent="0.2">
      <c r="A673" s="10" t="s">
        <v>461</v>
      </c>
      <c r="B673" s="4" t="s">
        <v>438</v>
      </c>
      <c r="C673" s="5">
        <v>0</v>
      </c>
      <c r="D673" s="27">
        <v>0</v>
      </c>
      <c r="E673" s="5">
        <v>0</v>
      </c>
      <c r="F673" s="5">
        <v>0</v>
      </c>
      <c r="G673" s="5"/>
      <c r="H673" s="5"/>
    </row>
    <row r="674" spans="1:8" s="57" customFormat="1" x14ac:dyDescent="0.2">
      <c r="A674" s="10" t="s">
        <v>462</v>
      </c>
      <c r="B674" s="4" t="s">
        <v>440</v>
      </c>
      <c r="C674" s="5">
        <v>234</v>
      </c>
      <c r="D674" s="27">
        <v>2255</v>
      </c>
      <c r="E674" s="5">
        <v>155</v>
      </c>
      <c r="F674" s="27">
        <v>2255</v>
      </c>
      <c r="G674" s="27"/>
      <c r="H674" s="27"/>
    </row>
    <row r="675" spans="1:8" s="8" customFormat="1" x14ac:dyDescent="0.2">
      <c r="A675" s="54"/>
      <c r="B675" s="55" t="s">
        <v>655</v>
      </c>
      <c r="C675" s="56">
        <f t="shared" ref="C675:F675" si="379">SUM(C672:C674)</f>
        <v>234</v>
      </c>
      <c r="D675" s="56">
        <f t="shared" si="379"/>
        <v>2255</v>
      </c>
      <c r="E675" s="56">
        <f t="shared" si="379"/>
        <v>155</v>
      </c>
      <c r="F675" s="56">
        <f t="shared" si="379"/>
        <v>2255</v>
      </c>
      <c r="G675" s="56">
        <f t="shared" ref="G675:H675" si="380">SUM(G672:G674)</f>
        <v>0</v>
      </c>
      <c r="H675" s="56">
        <f t="shared" si="380"/>
        <v>0</v>
      </c>
    </row>
    <row r="676" spans="1:8" x14ac:dyDescent="0.2">
      <c r="A676" s="11"/>
      <c r="B676" s="6"/>
      <c r="C676" s="7"/>
      <c r="D676" s="9"/>
      <c r="E676" s="7"/>
      <c r="F676" s="9"/>
      <c r="G676" s="9"/>
      <c r="H676" s="9"/>
    </row>
    <row r="677" spans="1:8" s="57" customFormat="1" x14ac:dyDescent="0.2">
      <c r="A677" s="10" t="s">
        <v>463</v>
      </c>
      <c r="B677" s="4" t="s">
        <v>181</v>
      </c>
      <c r="C677" s="5">
        <v>21</v>
      </c>
      <c r="D677" s="27">
        <v>24</v>
      </c>
      <c r="E677" s="5">
        <v>5</v>
      </c>
      <c r="F677" s="27">
        <v>15</v>
      </c>
      <c r="G677" s="27"/>
      <c r="H677" s="27"/>
    </row>
    <row r="678" spans="1:8" s="8" customFormat="1" x14ac:dyDescent="0.2">
      <c r="A678" s="10" t="s">
        <v>464</v>
      </c>
      <c r="B678" s="4" t="s">
        <v>185</v>
      </c>
      <c r="C678" s="5">
        <v>7</v>
      </c>
      <c r="D678" s="27">
        <v>55</v>
      </c>
      <c r="E678" s="5">
        <v>5</v>
      </c>
      <c r="F678" s="27">
        <v>50</v>
      </c>
      <c r="G678" s="27"/>
      <c r="H678" s="27"/>
    </row>
    <row r="679" spans="1:8" x14ac:dyDescent="0.2">
      <c r="A679" s="10" t="s">
        <v>465</v>
      </c>
      <c r="B679" s="4" t="s">
        <v>187</v>
      </c>
      <c r="C679" s="5">
        <v>0</v>
      </c>
      <c r="D679" s="27">
        <v>0</v>
      </c>
      <c r="E679" s="5">
        <v>0</v>
      </c>
      <c r="F679" s="27">
        <v>0</v>
      </c>
      <c r="G679" s="27"/>
      <c r="H679" s="27"/>
    </row>
    <row r="680" spans="1:8" x14ac:dyDescent="0.2">
      <c r="A680" s="54"/>
      <c r="B680" s="55" t="s">
        <v>655</v>
      </c>
      <c r="C680" s="56">
        <f t="shared" ref="C680:F680" si="381">SUM(C677:C679)</f>
        <v>28</v>
      </c>
      <c r="D680" s="56">
        <f t="shared" si="381"/>
        <v>79</v>
      </c>
      <c r="E680" s="56">
        <f t="shared" si="381"/>
        <v>10</v>
      </c>
      <c r="F680" s="56">
        <f t="shared" si="381"/>
        <v>65</v>
      </c>
      <c r="G680" s="56">
        <f t="shared" ref="G680:H680" si="382">SUM(G677:G679)</f>
        <v>0</v>
      </c>
      <c r="H680" s="56">
        <f t="shared" si="382"/>
        <v>0</v>
      </c>
    </row>
    <row r="681" spans="1:8" x14ac:dyDescent="0.2">
      <c r="A681" s="11"/>
      <c r="B681" s="6"/>
      <c r="C681" s="7"/>
      <c r="D681" s="9"/>
      <c r="E681" s="7"/>
      <c r="F681" s="9"/>
      <c r="G681" s="9"/>
      <c r="H681" s="9"/>
    </row>
    <row r="682" spans="1:8" s="57" customFormat="1" x14ac:dyDescent="0.2">
      <c r="A682" s="10" t="s">
        <v>466</v>
      </c>
      <c r="B682" s="4" t="s">
        <v>200</v>
      </c>
      <c r="C682" s="5">
        <v>1125</v>
      </c>
      <c r="D682" s="27">
        <v>4125</v>
      </c>
      <c r="E682" s="5">
        <v>1125</v>
      </c>
      <c r="F682" s="5">
        <v>1125</v>
      </c>
      <c r="G682" s="5"/>
      <c r="H682" s="5"/>
    </row>
    <row r="683" spans="1:8" s="8" customFormat="1" x14ac:dyDescent="0.2">
      <c r="A683" s="10" t="s">
        <v>467</v>
      </c>
      <c r="B683" s="4" t="s">
        <v>797</v>
      </c>
      <c r="C683" s="5">
        <v>102</v>
      </c>
      <c r="D683" s="27">
        <v>31</v>
      </c>
      <c r="E683" s="5">
        <v>31</v>
      </c>
      <c r="F683" s="5">
        <v>179</v>
      </c>
      <c r="G683" s="5"/>
      <c r="H683" s="5"/>
    </row>
    <row r="684" spans="1:8" x14ac:dyDescent="0.2">
      <c r="A684" s="54"/>
      <c r="B684" s="55" t="s">
        <v>655</v>
      </c>
      <c r="C684" s="56">
        <f t="shared" ref="C684:E684" si="383">SUM(C682:C683)</f>
        <v>1227</v>
      </c>
      <c r="D684" s="56">
        <f t="shared" si="383"/>
        <v>4156</v>
      </c>
      <c r="E684" s="56">
        <f t="shared" si="383"/>
        <v>1156</v>
      </c>
      <c r="F684" s="56">
        <f t="shared" ref="F684:G684" si="384">SUM(F682:F683)</f>
        <v>1304</v>
      </c>
      <c r="G684" s="56">
        <f t="shared" si="384"/>
        <v>0</v>
      </c>
      <c r="H684" s="56">
        <f t="shared" ref="H684" si="385">SUM(H682:H683)</f>
        <v>0</v>
      </c>
    </row>
    <row r="685" spans="1:8" x14ac:dyDescent="0.2">
      <c r="A685" s="11" t="s">
        <v>859</v>
      </c>
      <c r="B685" s="6" t="s">
        <v>758</v>
      </c>
      <c r="C685" s="7">
        <v>0</v>
      </c>
      <c r="D685" s="7">
        <v>0</v>
      </c>
      <c r="E685" s="7">
        <v>0</v>
      </c>
      <c r="F685" s="7"/>
      <c r="G685" s="7"/>
      <c r="H685" s="7"/>
    </row>
    <row r="686" spans="1:8" ht="22.5" x14ac:dyDescent="0.2">
      <c r="A686" s="11" t="s">
        <v>915</v>
      </c>
      <c r="B686" s="6" t="s">
        <v>914</v>
      </c>
      <c r="C686" s="7">
        <v>0</v>
      </c>
      <c r="D686" s="7">
        <v>3000</v>
      </c>
      <c r="E686" s="7">
        <v>0</v>
      </c>
      <c r="F686" s="7">
        <v>3000</v>
      </c>
      <c r="G686" s="7"/>
      <c r="H686" s="7"/>
    </row>
    <row r="687" spans="1:8" x14ac:dyDescent="0.2">
      <c r="A687" s="54"/>
      <c r="B687" s="55" t="s">
        <v>675</v>
      </c>
      <c r="C687" s="61">
        <f>C686+C685+C684+C680+C675+C670+C667+C663</f>
        <v>5387</v>
      </c>
      <c r="D687" s="61">
        <f t="shared" ref="D687:F687" si="386">D686+D685+D684+D680+D675+D670+D667+D663</f>
        <v>13380</v>
      </c>
      <c r="E687" s="61">
        <f t="shared" si="386"/>
        <v>2816</v>
      </c>
      <c r="F687" s="61">
        <f t="shared" si="386"/>
        <v>10293</v>
      </c>
      <c r="G687" s="61">
        <f t="shared" ref="G687:H687" si="387">G686+G685+G684+G680+G675+G670+G667+G663</f>
        <v>0</v>
      </c>
      <c r="H687" s="61">
        <f t="shared" si="387"/>
        <v>0</v>
      </c>
    </row>
    <row r="688" spans="1:8" x14ac:dyDescent="0.2">
      <c r="A688" s="10"/>
      <c r="B688" s="6" t="s">
        <v>752</v>
      </c>
      <c r="C688" s="7"/>
      <c r="D688" s="27"/>
      <c r="E688" s="5"/>
      <c r="G688" s="27"/>
      <c r="H688" s="27"/>
    </row>
    <row r="689" spans="1:8" x14ac:dyDescent="0.2">
      <c r="A689" s="11"/>
      <c r="B689" s="6"/>
      <c r="C689" s="7"/>
      <c r="D689" s="9"/>
      <c r="E689" s="7"/>
      <c r="F689" s="9"/>
      <c r="G689" s="9"/>
      <c r="H689" s="9"/>
    </row>
    <row r="690" spans="1:8" x14ac:dyDescent="0.2">
      <c r="A690" s="10" t="s">
        <v>1025</v>
      </c>
      <c r="B690" s="4" t="s">
        <v>402</v>
      </c>
      <c r="C690" s="5">
        <v>310</v>
      </c>
      <c r="D690" s="27">
        <v>0</v>
      </c>
      <c r="E690" s="5">
        <v>0</v>
      </c>
      <c r="F690" s="27">
        <v>0</v>
      </c>
      <c r="G690" s="27"/>
      <c r="H690" s="27"/>
    </row>
    <row r="691" spans="1:8" s="57" customFormat="1" x14ac:dyDescent="0.2">
      <c r="A691" s="54"/>
      <c r="B691" s="55" t="s">
        <v>655</v>
      </c>
      <c r="C691" s="56">
        <f t="shared" ref="C691:F691" si="388">SUM(C690)</f>
        <v>310</v>
      </c>
      <c r="D691" s="56">
        <f t="shared" ref="D691" si="389">SUM(D690)</f>
        <v>0</v>
      </c>
      <c r="E691" s="56">
        <f t="shared" si="388"/>
        <v>0</v>
      </c>
      <c r="F691" s="56">
        <f t="shared" si="388"/>
        <v>0</v>
      </c>
      <c r="G691" s="56">
        <f t="shared" ref="G691:H691" si="390">SUM(G690)</f>
        <v>0</v>
      </c>
      <c r="H691" s="56">
        <f t="shared" si="390"/>
        <v>0</v>
      </c>
    </row>
    <row r="692" spans="1:8" s="8" customFormat="1" x14ac:dyDescent="0.2">
      <c r="A692" s="11"/>
      <c r="B692" s="6"/>
      <c r="C692" s="7"/>
      <c r="D692" s="9"/>
      <c r="E692" s="7"/>
      <c r="F692" s="9"/>
      <c r="G692" s="9"/>
      <c r="H692" s="9"/>
    </row>
    <row r="693" spans="1:8" s="57" customFormat="1" x14ac:dyDescent="0.2">
      <c r="A693" s="10" t="s">
        <v>468</v>
      </c>
      <c r="B693" s="4" t="s">
        <v>388</v>
      </c>
      <c r="C693" s="5">
        <v>1624</v>
      </c>
      <c r="D693" s="5">
        <v>2036</v>
      </c>
      <c r="E693" s="5">
        <v>1352</v>
      </c>
      <c r="F693" s="5">
        <v>2315</v>
      </c>
      <c r="G693" s="5"/>
      <c r="H693" s="5"/>
    </row>
    <row r="694" spans="1:8" s="8" customFormat="1" x14ac:dyDescent="0.2">
      <c r="A694" s="10" t="s">
        <v>469</v>
      </c>
      <c r="B694" s="4" t="s">
        <v>407</v>
      </c>
      <c r="C694" s="5">
        <v>334</v>
      </c>
      <c r="D694" s="5">
        <v>1333</v>
      </c>
      <c r="E694" s="5">
        <v>278</v>
      </c>
      <c r="F694" s="5">
        <v>1333</v>
      </c>
      <c r="G694" s="5"/>
      <c r="H694" s="5"/>
    </row>
    <row r="695" spans="1:8" s="57" customFormat="1" x14ac:dyDescent="0.2">
      <c r="A695" s="54"/>
      <c r="B695" s="55" t="s">
        <v>655</v>
      </c>
      <c r="C695" s="56">
        <f t="shared" ref="C695:F695" si="391">SUM(C693:C694)</f>
        <v>1958</v>
      </c>
      <c r="D695" s="56">
        <f t="shared" ref="D695" si="392">SUM(D693:D694)</f>
        <v>3369</v>
      </c>
      <c r="E695" s="56">
        <f t="shared" si="391"/>
        <v>1630</v>
      </c>
      <c r="F695" s="56">
        <f t="shared" si="391"/>
        <v>3648</v>
      </c>
      <c r="G695" s="56">
        <f t="shared" ref="G695:H695" si="393">SUM(G693:G694)</f>
        <v>0</v>
      </c>
      <c r="H695" s="56">
        <f t="shared" si="393"/>
        <v>0</v>
      </c>
    </row>
    <row r="696" spans="1:8" s="8" customFormat="1" x14ac:dyDescent="0.2">
      <c r="A696" s="11"/>
      <c r="B696" s="6"/>
      <c r="C696" s="7"/>
      <c r="D696" s="9"/>
      <c r="E696" s="7"/>
      <c r="F696" s="9"/>
      <c r="G696" s="9"/>
      <c r="H696" s="9"/>
    </row>
    <row r="697" spans="1:8" x14ac:dyDescent="0.2">
      <c r="A697" s="10" t="s">
        <v>470</v>
      </c>
      <c r="B697" s="4" t="s">
        <v>873</v>
      </c>
      <c r="C697" s="5">
        <v>9892</v>
      </c>
      <c r="D697" s="27">
        <v>12800</v>
      </c>
      <c r="E697" s="5">
        <v>4860</v>
      </c>
      <c r="F697" s="27">
        <v>9600</v>
      </c>
      <c r="G697" s="27"/>
      <c r="H697" s="27"/>
    </row>
    <row r="698" spans="1:8" x14ac:dyDescent="0.2">
      <c r="A698" s="54"/>
      <c r="B698" s="55" t="s">
        <v>655</v>
      </c>
      <c r="C698" s="56">
        <f t="shared" ref="C698:F698" si="394">SUM(C697)</f>
        <v>9892</v>
      </c>
      <c r="D698" s="56">
        <f t="shared" ref="D698" si="395">SUM(D697)</f>
        <v>12800</v>
      </c>
      <c r="E698" s="56">
        <f t="shared" si="394"/>
        <v>4860</v>
      </c>
      <c r="F698" s="56">
        <f t="shared" si="394"/>
        <v>9600</v>
      </c>
      <c r="G698" s="56">
        <f t="shared" ref="G698:H698" si="396">SUM(G697)</f>
        <v>0</v>
      </c>
      <c r="H698" s="56">
        <f t="shared" si="396"/>
        <v>0</v>
      </c>
    </row>
    <row r="699" spans="1:8" x14ac:dyDescent="0.2">
      <c r="A699" s="11"/>
      <c r="B699" s="6"/>
      <c r="C699" s="7"/>
      <c r="D699" s="9"/>
      <c r="E699" s="7"/>
      <c r="F699" s="9"/>
      <c r="G699" s="9"/>
      <c r="H699" s="9"/>
    </row>
    <row r="700" spans="1:8" ht="10.5" customHeight="1" x14ac:dyDescent="0.2">
      <c r="A700" s="10" t="s">
        <v>471</v>
      </c>
      <c r="B700" s="4" t="s">
        <v>436</v>
      </c>
      <c r="C700" s="5">
        <v>0</v>
      </c>
      <c r="D700" s="27">
        <v>0</v>
      </c>
      <c r="E700" s="5">
        <v>0</v>
      </c>
      <c r="F700" s="5">
        <v>0</v>
      </c>
      <c r="G700" s="5"/>
      <c r="H700" s="5"/>
    </row>
    <row r="701" spans="1:8" x14ac:dyDescent="0.2">
      <c r="A701" s="10" t="s">
        <v>472</v>
      </c>
      <c r="B701" s="4" t="s">
        <v>438</v>
      </c>
      <c r="C701" s="5">
        <v>0</v>
      </c>
      <c r="D701" s="27">
        <v>0</v>
      </c>
      <c r="E701" s="5">
        <v>0</v>
      </c>
      <c r="F701" s="5">
        <v>0</v>
      </c>
      <c r="G701" s="5"/>
      <c r="H701" s="5"/>
    </row>
    <row r="702" spans="1:8" x14ac:dyDescent="0.2">
      <c r="A702" s="10" t="s">
        <v>473</v>
      </c>
      <c r="B702" s="4" t="s">
        <v>440</v>
      </c>
      <c r="C702" s="5">
        <v>1303</v>
      </c>
      <c r="D702" s="27">
        <v>3200</v>
      </c>
      <c r="E702" s="5">
        <v>9672</v>
      </c>
      <c r="F702" s="27">
        <v>3200</v>
      </c>
      <c r="G702" s="27"/>
      <c r="H702" s="27"/>
    </row>
    <row r="703" spans="1:8" x14ac:dyDescent="0.2">
      <c r="A703" s="54"/>
      <c r="B703" s="55" t="s">
        <v>655</v>
      </c>
      <c r="C703" s="56">
        <f t="shared" ref="C703:F703" si="397">SUM(C700:C702)</f>
        <v>1303</v>
      </c>
      <c r="D703" s="56">
        <f t="shared" si="397"/>
        <v>3200</v>
      </c>
      <c r="E703" s="56">
        <f t="shared" si="397"/>
        <v>9672</v>
      </c>
      <c r="F703" s="56">
        <f t="shared" si="397"/>
        <v>3200</v>
      </c>
      <c r="G703" s="56">
        <f t="shared" ref="G703:H703" si="398">SUM(G700:G702)</f>
        <v>0</v>
      </c>
      <c r="H703" s="56">
        <f t="shared" si="398"/>
        <v>0</v>
      </c>
    </row>
    <row r="704" spans="1:8" x14ac:dyDescent="0.2">
      <c r="A704" s="11"/>
      <c r="B704" s="6"/>
      <c r="C704" s="7"/>
      <c r="D704" s="9"/>
      <c r="E704" s="7"/>
      <c r="F704" s="9"/>
      <c r="G704" s="9"/>
      <c r="H704" s="9"/>
    </row>
    <row r="705" spans="1:8" x14ac:dyDescent="0.2">
      <c r="A705" s="10" t="s">
        <v>474</v>
      </c>
      <c r="B705" s="4" t="s">
        <v>181</v>
      </c>
      <c r="C705" s="5">
        <v>182</v>
      </c>
      <c r="D705" s="27">
        <v>221</v>
      </c>
      <c r="E705" s="5">
        <v>47</v>
      </c>
      <c r="F705" s="27">
        <v>255</v>
      </c>
      <c r="G705" s="27"/>
      <c r="H705" s="27"/>
    </row>
    <row r="706" spans="1:8" s="57" customFormat="1" x14ac:dyDescent="0.2">
      <c r="A706" s="10" t="s">
        <v>475</v>
      </c>
      <c r="B706" s="4" t="s">
        <v>185</v>
      </c>
      <c r="C706" s="5">
        <v>119</v>
      </c>
      <c r="D706" s="27">
        <v>160</v>
      </c>
      <c r="E706" s="5">
        <v>92</v>
      </c>
      <c r="F706" s="27">
        <v>178</v>
      </c>
      <c r="G706" s="27"/>
      <c r="H706" s="27"/>
    </row>
    <row r="707" spans="1:8" s="8" customFormat="1" x14ac:dyDescent="0.2">
      <c r="A707" s="10" t="s">
        <v>476</v>
      </c>
      <c r="B707" s="4" t="s">
        <v>187</v>
      </c>
      <c r="C707" s="5">
        <v>0</v>
      </c>
      <c r="D707" s="27">
        <v>0</v>
      </c>
      <c r="E707" s="5">
        <v>0</v>
      </c>
      <c r="F707" s="27">
        <v>0</v>
      </c>
      <c r="G707" s="27"/>
      <c r="H707" s="27"/>
    </row>
    <row r="708" spans="1:8" x14ac:dyDescent="0.2">
      <c r="A708" s="54"/>
      <c r="B708" s="55" t="s">
        <v>655</v>
      </c>
      <c r="C708" s="56">
        <f t="shared" ref="C708:F708" si="399">SUM(C705:C707)</f>
        <v>301</v>
      </c>
      <c r="D708" s="56">
        <f t="shared" si="399"/>
        <v>381</v>
      </c>
      <c r="E708" s="56">
        <f t="shared" si="399"/>
        <v>139</v>
      </c>
      <c r="F708" s="56">
        <f t="shared" si="399"/>
        <v>433</v>
      </c>
      <c r="G708" s="56">
        <f t="shared" ref="G708:H708" si="400">SUM(G705:G707)</f>
        <v>0</v>
      </c>
      <c r="H708" s="56">
        <f t="shared" si="400"/>
        <v>0</v>
      </c>
    </row>
    <row r="709" spans="1:8" ht="22.5" x14ac:dyDescent="0.2">
      <c r="A709" s="11" t="s">
        <v>916</v>
      </c>
      <c r="B709" s="6" t="s">
        <v>914</v>
      </c>
      <c r="C709" s="7">
        <v>0</v>
      </c>
      <c r="D709" s="9">
        <v>3000</v>
      </c>
      <c r="E709" s="7">
        <v>0</v>
      </c>
      <c r="F709" s="9">
        <v>3000</v>
      </c>
      <c r="G709" s="9"/>
      <c r="H709" s="9"/>
    </row>
    <row r="710" spans="1:8" x14ac:dyDescent="0.2">
      <c r="A710" s="11"/>
      <c r="B710" s="6"/>
      <c r="C710" s="7"/>
      <c r="D710" s="9"/>
      <c r="E710" s="7"/>
      <c r="F710" s="9"/>
      <c r="G710" s="9"/>
      <c r="H710" s="9"/>
    </row>
    <row r="711" spans="1:8" x14ac:dyDescent="0.2">
      <c r="A711" s="54"/>
      <c r="B711" s="55" t="s">
        <v>676</v>
      </c>
      <c r="C711" s="61">
        <f>C709+C708+C703+C698+C695+C691</f>
        <v>13764</v>
      </c>
      <c r="D711" s="61">
        <f t="shared" ref="D711:F711" si="401">D709+D708+D703+D698+D695+D691</f>
        <v>22750</v>
      </c>
      <c r="E711" s="61">
        <f t="shared" si="401"/>
        <v>16301</v>
      </c>
      <c r="F711" s="61">
        <f t="shared" si="401"/>
        <v>19881</v>
      </c>
      <c r="G711" s="61">
        <f t="shared" ref="G711:H711" si="402">G709+G708+G703+G698+G695+G691</f>
        <v>0</v>
      </c>
      <c r="H711" s="61">
        <f t="shared" si="402"/>
        <v>0</v>
      </c>
    </row>
    <row r="712" spans="1:8" x14ac:dyDescent="0.2">
      <c r="A712" s="10"/>
      <c r="B712" s="6" t="s">
        <v>673</v>
      </c>
      <c r="C712" s="7"/>
      <c r="D712" s="27"/>
      <c r="E712" s="5"/>
      <c r="G712" s="27"/>
      <c r="H712" s="27"/>
    </row>
    <row r="713" spans="1:8" x14ac:dyDescent="0.2">
      <c r="A713" s="10"/>
      <c r="B713" s="6"/>
      <c r="C713" s="7"/>
      <c r="D713" s="27"/>
      <c r="E713" s="5"/>
      <c r="G713" s="27"/>
      <c r="H713" s="27"/>
    </row>
    <row r="714" spans="1:8" x14ac:dyDescent="0.2">
      <c r="A714" s="10" t="s">
        <v>1033</v>
      </c>
      <c r="B714" s="4" t="s">
        <v>402</v>
      </c>
      <c r="C714" s="5">
        <v>0</v>
      </c>
      <c r="D714" s="27">
        <v>0</v>
      </c>
      <c r="E714" s="5">
        <v>0</v>
      </c>
      <c r="F714" s="27">
        <v>0</v>
      </c>
      <c r="G714" s="27">
        <v>0</v>
      </c>
      <c r="H714" s="27">
        <v>0</v>
      </c>
    </row>
    <row r="715" spans="1:8" s="57" customFormat="1" x14ac:dyDescent="0.2">
      <c r="A715" s="54"/>
      <c r="B715" s="55" t="s">
        <v>655</v>
      </c>
      <c r="C715" s="56">
        <f t="shared" ref="C715" si="403">SUM(C714)</f>
        <v>0</v>
      </c>
      <c r="D715" s="56">
        <f t="shared" ref="D715" si="404">SUM(D714)</f>
        <v>0</v>
      </c>
      <c r="E715" s="56">
        <f t="shared" ref="E715:F715" si="405">SUM(E714)</f>
        <v>0</v>
      </c>
      <c r="F715" s="56">
        <f t="shared" si="405"/>
        <v>0</v>
      </c>
      <c r="G715" s="56">
        <f t="shared" ref="G715:H715" si="406">SUM(G714)</f>
        <v>0</v>
      </c>
      <c r="H715" s="56">
        <f t="shared" si="406"/>
        <v>0</v>
      </c>
    </row>
    <row r="716" spans="1:8" s="8" customFormat="1" x14ac:dyDescent="0.2">
      <c r="A716" s="11"/>
      <c r="B716" s="6"/>
      <c r="C716" s="7"/>
      <c r="D716" s="9"/>
      <c r="E716" s="7"/>
      <c r="F716" s="9"/>
      <c r="G716" s="9"/>
      <c r="H716" s="9"/>
    </row>
    <row r="717" spans="1:8" s="57" customFormat="1" x14ac:dyDescent="0.2">
      <c r="A717" s="10" t="s">
        <v>1034</v>
      </c>
      <c r="B717" s="4" t="s">
        <v>388</v>
      </c>
      <c r="C717" s="5">
        <v>0</v>
      </c>
      <c r="D717" s="5">
        <v>0</v>
      </c>
      <c r="E717" s="5">
        <v>0</v>
      </c>
      <c r="F717" s="5">
        <v>0</v>
      </c>
      <c r="G717" s="5"/>
      <c r="H717" s="5"/>
    </row>
    <row r="718" spans="1:8" s="8" customFormat="1" x14ac:dyDescent="0.2">
      <c r="A718" s="10" t="s">
        <v>1035</v>
      </c>
      <c r="B718" s="4" t="s">
        <v>407</v>
      </c>
      <c r="C718" s="5">
        <v>0</v>
      </c>
      <c r="D718" s="5">
        <v>0</v>
      </c>
      <c r="E718" s="5">
        <v>0</v>
      </c>
      <c r="F718" s="5">
        <v>0</v>
      </c>
      <c r="G718" s="5"/>
      <c r="H718" s="5"/>
    </row>
    <row r="719" spans="1:8" s="57" customFormat="1" x14ac:dyDescent="0.2">
      <c r="A719" s="54"/>
      <c r="B719" s="55" t="s">
        <v>655</v>
      </c>
      <c r="C719" s="56">
        <f t="shared" ref="C719" si="407">SUM(C717:C718)</f>
        <v>0</v>
      </c>
      <c r="D719" s="56">
        <f t="shared" ref="D719" si="408">SUM(D717:D718)</f>
        <v>0</v>
      </c>
      <c r="E719" s="56">
        <f t="shared" ref="E719:F719" si="409">SUM(E717:E718)</f>
        <v>0</v>
      </c>
      <c r="F719" s="56">
        <f t="shared" si="409"/>
        <v>0</v>
      </c>
      <c r="G719" s="56">
        <f t="shared" ref="G719:H719" si="410">SUM(G717:G718)</f>
        <v>0</v>
      </c>
      <c r="H719" s="56">
        <f t="shared" si="410"/>
        <v>0</v>
      </c>
    </row>
    <row r="720" spans="1:8" s="8" customFormat="1" x14ac:dyDescent="0.2">
      <c r="A720" s="11"/>
      <c r="B720" s="6"/>
      <c r="C720" s="7"/>
      <c r="D720" s="9"/>
      <c r="E720" s="7"/>
      <c r="F720" s="9"/>
      <c r="G720" s="9"/>
      <c r="H720" s="9"/>
    </row>
    <row r="721" spans="1:8" x14ac:dyDescent="0.2">
      <c r="A721" s="10" t="s">
        <v>1036</v>
      </c>
      <c r="B721" s="4" t="s">
        <v>873</v>
      </c>
      <c r="C721" s="5">
        <v>0</v>
      </c>
      <c r="D721" s="27">
        <v>0</v>
      </c>
      <c r="E721" s="5">
        <v>0</v>
      </c>
      <c r="F721" s="27">
        <v>0</v>
      </c>
      <c r="G721" s="27"/>
      <c r="H721" s="27"/>
    </row>
    <row r="722" spans="1:8" x14ac:dyDescent="0.2">
      <c r="A722" s="54"/>
      <c r="B722" s="55" t="s">
        <v>655</v>
      </c>
      <c r="C722" s="56">
        <f t="shared" ref="C722" si="411">SUM(C721)</f>
        <v>0</v>
      </c>
      <c r="D722" s="56">
        <f t="shared" ref="D722" si="412">SUM(D721)</f>
        <v>0</v>
      </c>
      <c r="E722" s="56">
        <f t="shared" ref="E722:F722" si="413">SUM(E721)</f>
        <v>0</v>
      </c>
      <c r="F722" s="56">
        <f t="shared" si="413"/>
        <v>0</v>
      </c>
      <c r="G722" s="56">
        <f t="shared" ref="G722:H722" si="414">SUM(G721)</f>
        <v>0</v>
      </c>
      <c r="H722" s="56">
        <f t="shared" si="414"/>
        <v>0</v>
      </c>
    </row>
    <row r="723" spans="1:8" x14ac:dyDescent="0.2">
      <c r="A723" s="11"/>
      <c r="B723" s="6"/>
      <c r="C723" s="7"/>
      <c r="D723" s="9"/>
      <c r="E723" s="7"/>
      <c r="F723" s="9"/>
      <c r="G723" s="9"/>
      <c r="H723" s="9"/>
    </row>
    <row r="724" spans="1:8" ht="10.5" customHeight="1" x14ac:dyDescent="0.2">
      <c r="A724" s="10" t="s">
        <v>1037</v>
      </c>
      <c r="B724" s="4" t="s">
        <v>436</v>
      </c>
      <c r="C724" s="5">
        <v>0</v>
      </c>
      <c r="D724" s="27">
        <v>0</v>
      </c>
      <c r="E724" s="5">
        <v>0</v>
      </c>
      <c r="F724" s="5">
        <v>0</v>
      </c>
      <c r="G724" s="5"/>
      <c r="H724" s="5"/>
    </row>
    <row r="725" spans="1:8" x14ac:dyDescent="0.2">
      <c r="A725" s="10" t="s">
        <v>1038</v>
      </c>
      <c r="B725" s="4" t="s">
        <v>438</v>
      </c>
      <c r="C725" s="5">
        <v>0</v>
      </c>
      <c r="D725" s="27">
        <v>0</v>
      </c>
      <c r="E725" s="5">
        <v>0</v>
      </c>
      <c r="F725" s="5">
        <v>0</v>
      </c>
      <c r="G725" s="5"/>
      <c r="H725" s="5"/>
    </row>
    <row r="726" spans="1:8" x14ac:dyDescent="0.2">
      <c r="A726" s="10" t="s">
        <v>1039</v>
      </c>
      <c r="B726" s="4" t="s">
        <v>440</v>
      </c>
      <c r="C726" s="5">
        <v>0</v>
      </c>
      <c r="D726" s="27">
        <v>0</v>
      </c>
      <c r="E726" s="5">
        <v>0</v>
      </c>
      <c r="F726" s="27">
        <v>0</v>
      </c>
      <c r="G726" s="27"/>
      <c r="H726" s="27"/>
    </row>
    <row r="727" spans="1:8" x14ac:dyDescent="0.2">
      <c r="A727" s="54"/>
      <c r="B727" s="55" t="s">
        <v>655</v>
      </c>
      <c r="C727" s="56">
        <f t="shared" ref="C727:F727" si="415">SUM(C724:C726)</f>
        <v>0</v>
      </c>
      <c r="D727" s="56">
        <f t="shared" si="415"/>
        <v>0</v>
      </c>
      <c r="E727" s="56">
        <f t="shared" si="415"/>
        <v>0</v>
      </c>
      <c r="F727" s="56">
        <f t="shared" si="415"/>
        <v>0</v>
      </c>
      <c r="G727" s="56">
        <f t="shared" ref="G727:H727" si="416">SUM(G724:G726)</f>
        <v>0</v>
      </c>
      <c r="H727" s="56">
        <f t="shared" si="416"/>
        <v>0</v>
      </c>
    </row>
    <row r="728" spans="1:8" x14ac:dyDescent="0.2">
      <c r="A728" s="11"/>
      <c r="B728" s="6"/>
      <c r="C728" s="7"/>
      <c r="D728" s="9"/>
      <c r="E728" s="7"/>
      <c r="F728" s="9"/>
      <c r="G728" s="9"/>
      <c r="H728" s="9"/>
    </row>
    <row r="729" spans="1:8" x14ac:dyDescent="0.2">
      <c r="A729" s="10" t="s">
        <v>1040</v>
      </c>
      <c r="B729" s="4" t="s">
        <v>181</v>
      </c>
      <c r="C729" s="5">
        <v>0</v>
      </c>
      <c r="D729" s="27">
        <v>0</v>
      </c>
      <c r="E729" s="5">
        <v>0</v>
      </c>
      <c r="F729" s="27">
        <v>0</v>
      </c>
      <c r="G729" s="27"/>
      <c r="H729" s="27"/>
    </row>
    <row r="730" spans="1:8" x14ac:dyDescent="0.2">
      <c r="A730" s="10" t="s">
        <v>1041</v>
      </c>
      <c r="B730" s="4" t="s">
        <v>185</v>
      </c>
      <c r="C730" s="5">
        <v>0</v>
      </c>
      <c r="D730" s="27">
        <v>0</v>
      </c>
      <c r="E730" s="5">
        <v>0</v>
      </c>
      <c r="F730" s="27">
        <v>0</v>
      </c>
      <c r="G730" s="27"/>
      <c r="H730" s="27"/>
    </row>
    <row r="731" spans="1:8" x14ac:dyDescent="0.2">
      <c r="A731" s="10" t="s">
        <v>1042</v>
      </c>
      <c r="B731" s="4" t="s">
        <v>187</v>
      </c>
      <c r="C731" s="5">
        <v>0</v>
      </c>
      <c r="D731" s="27">
        <v>0</v>
      </c>
      <c r="E731" s="5">
        <v>0</v>
      </c>
      <c r="F731" s="27">
        <v>0</v>
      </c>
      <c r="G731" s="27"/>
      <c r="H731" s="27"/>
    </row>
    <row r="732" spans="1:8" x14ac:dyDescent="0.2">
      <c r="A732" s="54"/>
      <c r="B732" s="55" t="s">
        <v>655</v>
      </c>
      <c r="C732" s="56">
        <f t="shared" ref="C732:F732" si="417">SUM(C729:C731)</f>
        <v>0</v>
      </c>
      <c r="D732" s="56">
        <f t="shared" si="417"/>
        <v>0</v>
      </c>
      <c r="E732" s="56">
        <f t="shared" si="417"/>
        <v>0</v>
      </c>
      <c r="F732" s="56">
        <f t="shared" si="417"/>
        <v>0</v>
      </c>
      <c r="G732" s="56">
        <f t="shared" ref="G732:H732" si="418">SUM(G729:G731)</f>
        <v>0</v>
      </c>
      <c r="H732" s="56">
        <f t="shared" si="418"/>
        <v>0</v>
      </c>
    </row>
    <row r="733" spans="1:8" ht="22.5" x14ac:dyDescent="0.2">
      <c r="A733" s="11" t="s">
        <v>1043</v>
      </c>
      <c r="B733" s="6" t="s">
        <v>914</v>
      </c>
      <c r="C733" s="7">
        <v>0</v>
      </c>
      <c r="D733" s="9">
        <v>0</v>
      </c>
      <c r="E733" s="7">
        <v>0</v>
      </c>
      <c r="F733" s="9">
        <v>0</v>
      </c>
      <c r="G733" s="9"/>
      <c r="H733" s="9"/>
    </row>
    <row r="734" spans="1:8" x14ac:dyDescent="0.2">
      <c r="A734" s="11"/>
      <c r="B734" s="6"/>
      <c r="C734" s="7"/>
      <c r="D734" s="9"/>
      <c r="E734" s="7"/>
      <c r="F734" s="9"/>
      <c r="G734" s="9"/>
      <c r="H734" s="9"/>
    </row>
    <row r="735" spans="1:8" x14ac:dyDescent="0.2">
      <c r="A735" s="54"/>
      <c r="B735" s="55" t="s">
        <v>1044</v>
      </c>
      <c r="C735" s="61">
        <f>C733+C732+C727+C722+C719+C715</f>
        <v>0</v>
      </c>
      <c r="D735" s="61">
        <f t="shared" ref="D735:F735" si="419">D733+D732+D727+D722+D719+D715</f>
        <v>0</v>
      </c>
      <c r="E735" s="61">
        <f t="shared" si="419"/>
        <v>0</v>
      </c>
      <c r="F735" s="61">
        <f t="shared" si="419"/>
        <v>0</v>
      </c>
      <c r="G735" s="61">
        <f t="shared" ref="G735:H735" si="420">G733+G732+G727+G722+G719+G715</f>
        <v>0</v>
      </c>
      <c r="H735" s="61">
        <f t="shared" si="420"/>
        <v>0</v>
      </c>
    </row>
    <row r="736" spans="1:8" x14ac:dyDescent="0.2">
      <c r="A736" s="10"/>
      <c r="B736" s="6" t="s">
        <v>1045</v>
      </c>
      <c r="C736" s="7"/>
      <c r="D736" s="27"/>
      <c r="E736" s="5"/>
      <c r="G736" s="27"/>
      <c r="H736" s="27"/>
    </row>
    <row r="737" spans="1:8" x14ac:dyDescent="0.2">
      <c r="A737" s="10"/>
      <c r="B737" s="6"/>
      <c r="C737" s="7"/>
      <c r="D737" s="27"/>
      <c r="E737" s="5"/>
      <c r="G737" s="27"/>
      <c r="H737" s="27"/>
    </row>
    <row r="738" spans="1:8" x14ac:dyDescent="0.2">
      <c r="A738" s="10" t="s">
        <v>656</v>
      </c>
      <c r="B738" s="4" t="s">
        <v>847</v>
      </c>
      <c r="C738" s="5">
        <v>656000</v>
      </c>
      <c r="D738" s="27">
        <v>656000</v>
      </c>
      <c r="E738" s="5">
        <v>656000</v>
      </c>
      <c r="F738" s="5">
        <v>721000</v>
      </c>
      <c r="G738" s="5"/>
      <c r="H738" s="5"/>
    </row>
    <row r="739" spans="1:8" x14ac:dyDescent="0.2">
      <c r="A739" s="54"/>
      <c r="B739" s="55" t="s">
        <v>655</v>
      </c>
      <c r="C739" s="56">
        <f t="shared" ref="C739:E739" si="421">SUM(C738:C738)</f>
        <v>656000</v>
      </c>
      <c r="D739" s="56">
        <f t="shared" ref="D739" si="422">SUM(D738:D738)</f>
        <v>656000</v>
      </c>
      <c r="E739" s="56">
        <f t="shared" si="421"/>
        <v>656000</v>
      </c>
      <c r="F739" s="56">
        <f t="shared" ref="F739:H739" si="423">SUM(F738:F738)</f>
        <v>721000</v>
      </c>
      <c r="G739" s="56">
        <f t="shared" ref="G739" si="424">SUM(G738:G738)</f>
        <v>0</v>
      </c>
      <c r="H739" s="56">
        <f t="shared" si="423"/>
        <v>0</v>
      </c>
    </row>
    <row r="740" spans="1:8" x14ac:dyDescent="0.2">
      <c r="A740" s="11"/>
      <c r="B740" s="6"/>
      <c r="C740" s="7"/>
      <c r="D740" s="7"/>
      <c r="E740" s="7"/>
      <c r="F740" s="7"/>
      <c r="G740" s="7"/>
      <c r="H740" s="7"/>
    </row>
    <row r="741" spans="1:8" x14ac:dyDescent="0.2">
      <c r="A741" s="54"/>
      <c r="B741" s="55" t="s">
        <v>661</v>
      </c>
      <c r="C741" s="56">
        <f t="shared" ref="C741:E741" si="425">C739</f>
        <v>656000</v>
      </c>
      <c r="D741" s="56">
        <f t="shared" si="425"/>
        <v>656000</v>
      </c>
      <c r="E741" s="56">
        <f t="shared" si="425"/>
        <v>656000</v>
      </c>
      <c r="F741" s="56">
        <f t="shared" ref="F741:H741" si="426">F739</f>
        <v>721000</v>
      </c>
      <c r="G741" s="56">
        <f t="shared" ref="G741" si="427">G739</f>
        <v>0</v>
      </c>
      <c r="H741" s="56">
        <f t="shared" si="426"/>
        <v>0</v>
      </c>
    </row>
    <row r="742" spans="1:8" x14ac:dyDescent="0.2">
      <c r="A742" s="11"/>
      <c r="B742" s="8" t="s">
        <v>678</v>
      </c>
      <c r="C742" s="9"/>
      <c r="D742" s="9"/>
      <c r="E742" s="8"/>
      <c r="F742" s="9"/>
      <c r="G742" s="9"/>
      <c r="H742" s="9"/>
    </row>
  </sheetData>
  <autoFilter ref="A1:H739" xr:uid="{00000000-0009-0000-0000-000000000000}"/>
  <customSheetViews>
    <customSheetView guid="{3C50D818-C4E6-4094-82A3-10693B79AA55}" scale="115" showPageBreaks="1" printArea="1" showAutoFilter="1" view="pageBreakPreview" topLeftCell="A331">
      <selection activeCell="F278" sqref="F278"/>
      <rowBreaks count="17" manualBreakCount="17">
        <brk id="68" max="7" man="1"/>
        <brk id="139" max="7" man="1"/>
        <brk id="206" max="7" man="1"/>
        <brk id="269" max="7" man="1"/>
        <brk id="338" max="7" man="1"/>
        <brk id="374" max="7" man="1"/>
        <brk id="438" max="7" man="1"/>
        <brk id="503" max="7" man="1"/>
        <brk id="531" max="7" man="1"/>
        <brk id="556" max="7" man="1"/>
        <brk id="629" max="7" man="1"/>
        <brk id="692" max="7" man="1"/>
        <brk id="758" max="7" man="1"/>
        <brk id="841" max="7" man="1"/>
        <brk id="882" max="7" man="1"/>
        <brk id="960" max="7" man="1"/>
        <brk id="1031" max="7" man="1"/>
      </rowBreaks>
      <pageMargins left="0.75" right="0.75" top="1" bottom="1" header="0.5" footer="0.5"/>
      <printOptions horizontalCentered="1" headings="1" gridLines="1"/>
      <pageSetup scale="67" fitToHeight="19" orientation="portrait" r:id="rId1"/>
      <headerFooter alignWithMargins="0">
        <oddHeader>&amp;C2019 EXPENDITURE BUDGET</oddHeader>
        <oddFooter>&amp;C&amp;L&amp;RPage &amp;P of &amp;N</oddFooter>
      </headerFooter>
      <autoFilter ref="A1:H1033" xr:uid="{683702DA-4FEF-4815-8AA5-E316F046E039}"/>
    </customSheetView>
    <customSheetView guid="{865218BA-6638-406D-9FF3-EF38C359C339}" showPageBreaks="1" showAutoFilter="1" view="pageBreakPreview">
      <pane ySplit="1" topLeftCell="A439" activePane="bottomLeft" state="frozen"/>
      <selection pane="bottomLeft" activeCell="I452" sqref="I452"/>
      <rowBreaks count="24" manualBreakCount="24">
        <brk id="67" max="16383" man="1"/>
        <brk id="134" max="16383" man="1"/>
        <brk id="201" max="16383" man="1"/>
        <brk id="273" max="16383" man="1"/>
        <brk id="322" max="16383" man="1"/>
        <brk id="396" max="6" man="1"/>
        <brk id="420" max="16383" man="1"/>
        <brk id="493" max="16383" man="1"/>
        <brk id="563" max="16383" man="1"/>
        <brk id="594" max="16383" man="1"/>
        <brk id="618" max="16383" man="1"/>
        <brk id="689" max="16383" man="1"/>
        <brk id="722" max="16383" man="1"/>
        <brk id="750" max="16383" man="1"/>
        <brk id="780" max="16383" man="1"/>
        <brk id="810" max="16383" man="1"/>
        <brk id="819" max="16383" man="1"/>
        <brk id="859" max="16383" man="1"/>
        <brk id="900" max="16383" man="1"/>
        <brk id="943" max="16383" man="1"/>
        <brk id="980" max="16383" man="1"/>
        <brk id="1017" max="16383" man="1"/>
        <brk id="1054" max="16383" man="1"/>
        <brk id="1088" max="16383" man="1"/>
      </rowBreaks>
      <colBreaks count="1" manualBreakCount="1">
        <brk id="7" max="1048575" man="1"/>
      </colBreaks>
      <pageMargins left="0.75" right="0.75" top="1" bottom="1" header="0.5" footer="0.5"/>
      <printOptions horizontalCentered="1" gridLines="1"/>
      <pageSetup scale="77" orientation="portrait" r:id="rId2"/>
      <headerFooter alignWithMargins="0">
        <oddHeader>&amp;C&amp;"Arial,Bold"&amp;14 2015 EXPENDITURE BUDGET</oddHeader>
        <oddFooter>&amp;C&amp;L&amp;RPage &amp;P of &amp;N</oddFooter>
      </headerFooter>
      <autoFilter ref="B1:H1" xr:uid="{1FDAFD67-8135-4B32-9EC6-FAD2053FFA04}"/>
    </customSheetView>
    <customSheetView guid="{B18D1DEE-3E02-46DA-8F69-D45AEB22EDB6}" scale="115" showPageBreaks="1" showAutoFilter="1" view="pageBreakPreview">
      <pane ySplit="1" topLeftCell="A389" activePane="bottomLeft" state="frozen"/>
      <selection pane="bottomLeft" activeCell="B421" sqref="B421"/>
      <rowBreaks count="24" manualBreakCount="24">
        <brk id="67" max="16383" man="1"/>
        <brk id="134" max="16383" man="1"/>
        <brk id="201" max="16383" man="1"/>
        <brk id="268" max="16383" man="1"/>
        <brk id="335" max="16383" man="1"/>
        <brk id="400" max="16383" man="1"/>
        <brk id="412" max="16383" man="1"/>
        <brk id="482" max="16383" man="1"/>
        <brk id="550" max="16383" man="1"/>
        <brk id="585" max="16383" man="1"/>
        <brk id="609" max="16383" man="1"/>
        <brk id="680" max="16383" man="1"/>
        <brk id="713" max="16383" man="1"/>
        <brk id="741" max="16383" man="1"/>
        <brk id="771" max="16383" man="1"/>
        <brk id="801" max="16383" man="1"/>
        <brk id="810" max="16383" man="1"/>
        <brk id="850" max="16383" man="1"/>
        <brk id="891" max="16383" man="1"/>
        <brk id="934" max="16383" man="1"/>
        <brk id="971" max="16383" man="1"/>
        <brk id="1008" max="16383" man="1"/>
        <brk id="1045" max="16383" man="1"/>
        <brk id="1079" max="16383" man="1"/>
      </rowBreaks>
      <colBreaks count="1" manualBreakCount="1">
        <brk id="7" max="1048575" man="1"/>
      </colBreaks>
      <pageMargins left="0.75" right="0.75" top="1" bottom="1" header="0.5" footer="0.5"/>
      <printOptions horizontalCentered="1" gridLines="1"/>
      <pageSetup scale="79" fitToWidth="0" fitToHeight="0" orientation="portrait" r:id="rId3"/>
      <headerFooter alignWithMargins="0">
        <oddHeader>&amp;C&amp;"Arial,Bold"&amp;14 2015 EXPENDITURE BUDGET</oddHeader>
        <oddFooter>&amp;C&amp;L&amp;RPage &amp;P of &amp;N</oddFooter>
      </headerFooter>
      <autoFilter ref="B1:H1" xr:uid="{207F7C42-FC24-4FE1-A5BB-5554BD365818}"/>
    </customSheetView>
  </customSheetViews>
  <printOptions horizontalCentered="1" headings="1" gridLines="1"/>
  <pageMargins left="0.75" right="0.75" top="1" bottom="1" header="0.5" footer="0.5"/>
  <pageSetup scale="74" fitToHeight="10" orientation="portrait" r:id="rId4"/>
  <headerFooter alignWithMargins="0">
    <oddHeader>&amp;C2024 EXPENDITURE BUDGET</oddHeader>
    <oddFooter>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U254"/>
  <sheetViews>
    <sheetView showRuler="0" view="pageBreakPreview" zoomScale="110" zoomScaleNormal="100" zoomScaleSheetLayoutView="110" workbookViewId="0">
      <selection activeCell="F237" sqref="F237"/>
    </sheetView>
  </sheetViews>
  <sheetFormatPr defaultColWidth="12" defaultRowHeight="12.75" x14ac:dyDescent="0.2"/>
  <cols>
    <col min="1" max="1" width="16.7109375" style="24" customWidth="1"/>
    <col min="2" max="2" width="30.85546875" customWidth="1"/>
    <col min="3" max="5" width="11" customWidth="1"/>
    <col min="6" max="6" width="10.85546875" bestFit="1" customWidth="1"/>
    <col min="7" max="7" width="11" customWidth="1"/>
    <col min="8" max="8" width="11" style="21" customWidth="1"/>
  </cols>
  <sheetData>
    <row r="1" spans="1:13" ht="21.95" customHeight="1" x14ac:dyDescent="0.2">
      <c r="A1" s="12" t="s">
        <v>653</v>
      </c>
      <c r="B1" s="12" t="s">
        <v>654</v>
      </c>
      <c r="C1" s="1" t="s">
        <v>1065</v>
      </c>
      <c r="D1" s="1" t="s">
        <v>1066</v>
      </c>
      <c r="E1" s="13" t="s">
        <v>1067</v>
      </c>
      <c r="F1" s="1" t="s">
        <v>1060</v>
      </c>
      <c r="G1" s="1" t="s">
        <v>1061</v>
      </c>
      <c r="H1" s="14" t="s">
        <v>1062</v>
      </c>
    </row>
    <row r="2" spans="1:13" ht="10.5" customHeight="1" x14ac:dyDescent="0.2">
      <c r="A2" s="89"/>
      <c r="B2" s="89"/>
      <c r="C2" s="11"/>
      <c r="D2" s="91"/>
      <c r="E2" s="90"/>
      <c r="F2" s="11"/>
      <c r="G2" s="11"/>
      <c r="H2" s="91"/>
    </row>
    <row r="3" spans="1:13" ht="11.1" customHeight="1" x14ac:dyDescent="0.2">
      <c r="A3" s="22" t="s">
        <v>477</v>
      </c>
      <c r="B3" s="15" t="s">
        <v>478</v>
      </c>
      <c r="C3" s="16">
        <v>8133579</v>
      </c>
      <c r="D3" s="16">
        <v>8418162</v>
      </c>
      <c r="E3" s="16">
        <v>8418162</v>
      </c>
      <c r="F3" s="16">
        <v>9229823</v>
      </c>
      <c r="G3" s="16"/>
      <c r="H3" s="16"/>
    </row>
    <row r="4" spans="1:13" ht="11.1" customHeight="1" x14ac:dyDescent="0.2">
      <c r="A4" s="22" t="s">
        <v>479</v>
      </c>
      <c r="B4" s="15" t="s">
        <v>480</v>
      </c>
      <c r="C4" s="16">
        <v>176838</v>
      </c>
      <c r="D4" s="16">
        <v>130000</v>
      </c>
      <c r="E4" s="16">
        <v>193146</v>
      </c>
      <c r="F4" s="16">
        <v>153000</v>
      </c>
      <c r="G4" s="16"/>
      <c r="H4" s="16"/>
    </row>
    <row r="5" spans="1:13" ht="11.1" customHeight="1" x14ac:dyDescent="0.2">
      <c r="A5" s="22" t="s">
        <v>481</v>
      </c>
      <c r="B5" s="15" t="s">
        <v>482</v>
      </c>
      <c r="C5" s="16">
        <v>44437</v>
      </c>
      <c r="D5" s="16">
        <v>35000</v>
      </c>
      <c r="E5" s="16">
        <v>48320</v>
      </c>
      <c r="F5" s="16">
        <v>40000</v>
      </c>
      <c r="G5" s="16"/>
      <c r="H5" s="16"/>
    </row>
    <row r="6" spans="1:13" ht="11.1" customHeight="1" x14ac:dyDescent="0.2">
      <c r="A6" s="22" t="s">
        <v>483</v>
      </c>
      <c r="B6" s="15" t="s">
        <v>484</v>
      </c>
      <c r="C6" s="16">
        <v>446737</v>
      </c>
      <c r="D6" s="16">
        <v>0</v>
      </c>
      <c r="E6" s="16">
        <v>0</v>
      </c>
      <c r="F6" s="16">
        <v>0</v>
      </c>
      <c r="G6" s="16"/>
      <c r="H6" s="16"/>
    </row>
    <row r="7" spans="1:13" ht="11.1" customHeight="1" x14ac:dyDescent="0.2">
      <c r="A7" s="22" t="s">
        <v>1014</v>
      </c>
      <c r="B7" s="15" t="s">
        <v>1015</v>
      </c>
      <c r="C7" s="16">
        <v>649525</v>
      </c>
      <c r="D7" s="16">
        <v>0</v>
      </c>
      <c r="E7" s="16">
        <v>0</v>
      </c>
      <c r="F7" s="16">
        <v>0</v>
      </c>
      <c r="G7" s="16"/>
      <c r="H7" s="16"/>
    </row>
    <row r="8" spans="1:13" ht="11.1" customHeight="1" x14ac:dyDescent="0.2">
      <c r="A8" s="22" t="s">
        <v>485</v>
      </c>
      <c r="B8" s="15" t="s">
        <v>486</v>
      </c>
      <c r="C8" s="16">
        <v>3249</v>
      </c>
      <c r="D8" s="16">
        <v>2500</v>
      </c>
      <c r="E8" s="16">
        <v>1247</v>
      </c>
      <c r="F8" s="16">
        <v>2000</v>
      </c>
      <c r="G8" s="16"/>
      <c r="H8" s="16"/>
    </row>
    <row r="9" spans="1:13" ht="11.1" customHeight="1" x14ac:dyDescent="0.2">
      <c r="A9" s="22" t="s">
        <v>487</v>
      </c>
      <c r="B9" s="15" t="s">
        <v>488</v>
      </c>
      <c r="C9" s="16">
        <v>1540</v>
      </c>
      <c r="D9" s="16">
        <v>0</v>
      </c>
      <c r="E9" s="16">
        <v>1177</v>
      </c>
      <c r="F9" s="16">
        <v>0</v>
      </c>
      <c r="G9" s="16"/>
      <c r="H9" s="16"/>
    </row>
    <row r="10" spans="1:13" ht="11.1" customHeight="1" x14ac:dyDescent="0.2">
      <c r="A10" s="22" t="s">
        <v>489</v>
      </c>
      <c r="B10" s="15" t="s">
        <v>490</v>
      </c>
      <c r="C10" s="16">
        <v>23184</v>
      </c>
      <c r="D10" s="16">
        <v>13130</v>
      </c>
      <c r="E10" s="16">
        <v>15471</v>
      </c>
      <c r="F10" s="16">
        <v>15640</v>
      </c>
      <c r="G10" s="16"/>
      <c r="H10" s="16"/>
    </row>
    <row r="11" spans="1:13" ht="11.1" customHeight="1" x14ac:dyDescent="0.2">
      <c r="A11" s="22" t="s">
        <v>491</v>
      </c>
      <c r="B11" s="15" t="s">
        <v>492</v>
      </c>
      <c r="C11" s="16">
        <v>250</v>
      </c>
      <c r="D11" s="16">
        <v>150</v>
      </c>
      <c r="E11" s="16">
        <v>200</v>
      </c>
      <c r="F11" s="16">
        <v>200</v>
      </c>
      <c r="G11" s="16"/>
      <c r="H11" s="16"/>
    </row>
    <row r="12" spans="1:13" ht="11.1" customHeight="1" x14ac:dyDescent="0.2">
      <c r="A12" s="22" t="s">
        <v>493</v>
      </c>
      <c r="B12" s="15" t="s">
        <v>150</v>
      </c>
      <c r="C12" s="16">
        <v>0</v>
      </c>
      <c r="D12" s="16">
        <v>0</v>
      </c>
      <c r="E12" s="16">
        <v>0</v>
      </c>
      <c r="F12" s="16">
        <v>0</v>
      </c>
      <c r="G12" s="16"/>
      <c r="H12" s="16"/>
    </row>
    <row r="13" spans="1:13" ht="11.1" customHeight="1" x14ac:dyDescent="0.2">
      <c r="A13" s="22" t="s">
        <v>494</v>
      </c>
      <c r="B13" s="15" t="s">
        <v>495</v>
      </c>
      <c r="C13" s="16">
        <v>0</v>
      </c>
      <c r="D13" s="16">
        <v>0</v>
      </c>
      <c r="E13" s="16">
        <v>0</v>
      </c>
      <c r="F13" s="16">
        <v>0</v>
      </c>
      <c r="G13" s="16"/>
      <c r="H13" s="16"/>
    </row>
    <row r="14" spans="1:13" ht="11.1" customHeight="1" x14ac:dyDescent="0.2">
      <c r="A14" s="22" t="s">
        <v>496</v>
      </c>
      <c r="B14" s="15" t="s">
        <v>497</v>
      </c>
      <c r="C14" s="16">
        <v>179559</v>
      </c>
      <c r="D14" s="16">
        <v>164000</v>
      </c>
      <c r="E14" s="16">
        <v>173828</v>
      </c>
      <c r="F14" s="16">
        <v>184200</v>
      </c>
      <c r="G14" s="16"/>
      <c r="H14" s="16"/>
      <c r="M14" s="84"/>
    </row>
    <row r="15" spans="1:13" ht="11.1" customHeight="1" x14ac:dyDescent="0.2">
      <c r="A15" s="22" t="s">
        <v>498</v>
      </c>
      <c r="B15" s="15" t="s">
        <v>499</v>
      </c>
      <c r="C15" s="16">
        <v>16492</v>
      </c>
      <c r="D15" s="16">
        <v>10000</v>
      </c>
      <c r="E15" s="16">
        <v>11298</v>
      </c>
      <c r="F15" s="16">
        <v>10000</v>
      </c>
      <c r="G15" s="16"/>
      <c r="H15" s="16"/>
    </row>
    <row r="16" spans="1:13" ht="11.1" customHeight="1" x14ac:dyDescent="0.2">
      <c r="A16" s="22" t="s">
        <v>500</v>
      </c>
      <c r="B16" s="15" t="s">
        <v>501</v>
      </c>
      <c r="C16" s="16">
        <v>2429</v>
      </c>
      <c r="D16" s="16">
        <v>500</v>
      </c>
      <c r="E16" s="16">
        <v>0</v>
      </c>
      <c r="F16" s="16">
        <v>1000</v>
      </c>
      <c r="G16" s="16"/>
      <c r="H16" s="16"/>
    </row>
    <row r="17" spans="1:8" ht="11.1" customHeight="1" x14ac:dyDescent="0.2">
      <c r="A17" s="22" t="s">
        <v>944</v>
      </c>
      <c r="B17" s="15" t="s">
        <v>945</v>
      </c>
      <c r="C17" s="16">
        <v>0</v>
      </c>
      <c r="D17" s="16">
        <v>0</v>
      </c>
      <c r="E17" s="16">
        <v>0</v>
      </c>
      <c r="F17" s="16">
        <v>0</v>
      </c>
      <c r="G17" s="16"/>
      <c r="H17" s="16"/>
    </row>
    <row r="18" spans="1:8" ht="11.1" customHeight="1" x14ac:dyDescent="0.2">
      <c r="A18" s="22" t="s">
        <v>938</v>
      </c>
      <c r="B18" s="15" t="s">
        <v>939</v>
      </c>
      <c r="C18" s="16">
        <v>330</v>
      </c>
      <c r="D18" s="16">
        <v>915</v>
      </c>
      <c r="E18" s="16">
        <v>1895</v>
      </c>
      <c r="F18" s="16">
        <v>2000</v>
      </c>
      <c r="G18" s="16"/>
      <c r="H18" s="16"/>
    </row>
    <row r="19" spans="1:8" ht="11.1" customHeight="1" x14ac:dyDescent="0.2">
      <c r="A19" s="22" t="s">
        <v>502</v>
      </c>
      <c r="B19" s="15" t="s">
        <v>503</v>
      </c>
      <c r="C19" s="16">
        <v>750</v>
      </c>
      <c r="D19" s="16">
        <v>1500</v>
      </c>
      <c r="E19" s="16">
        <v>750</v>
      </c>
      <c r="F19" s="16">
        <v>1500</v>
      </c>
      <c r="G19" s="16"/>
      <c r="H19" s="16"/>
    </row>
    <row r="20" spans="1:8" ht="11.1" customHeight="1" x14ac:dyDescent="0.2">
      <c r="A20" s="22" t="s">
        <v>504</v>
      </c>
      <c r="B20" s="15" t="s">
        <v>505</v>
      </c>
      <c r="C20" s="16">
        <v>10447</v>
      </c>
      <c r="D20" s="16">
        <v>62545</v>
      </c>
      <c r="E20" s="16">
        <v>20500</v>
      </c>
      <c r="F20" s="16">
        <v>0</v>
      </c>
      <c r="G20" s="16"/>
      <c r="H20" s="16"/>
    </row>
    <row r="21" spans="1:8" ht="11.1" customHeight="1" x14ac:dyDescent="0.2">
      <c r="A21" s="22" t="s">
        <v>506</v>
      </c>
      <c r="B21" s="15" t="s">
        <v>507</v>
      </c>
      <c r="C21" s="16">
        <v>93996</v>
      </c>
      <c r="D21" s="72">
        <v>90000</v>
      </c>
      <c r="E21" s="16">
        <v>61082</v>
      </c>
      <c r="F21" s="72">
        <v>90000</v>
      </c>
      <c r="G21" s="72"/>
      <c r="H21" s="72"/>
    </row>
    <row r="22" spans="1:8" ht="11.1" customHeight="1" x14ac:dyDescent="0.2">
      <c r="A22" s="22" t="s">
        <v>508</v>
      </c>
      <c r="B22" s="15" t="s">
        <v>509</v>
      </c>
      <c r="C22" s="16">
        <v>16507</v>
      </c>
      <c r="D22" s="16">
        <v>200</v>
      </c>
      <c r="E22" s="16">
        <v>38377</v>
      </c>
      <c r="F22" s="16">
        <v>18000</v>
      </c>
      <c r="G22" s="16"/>
      <c r="H22" s="16"/>
    </row>
    <row r="23" spans="1:8" ht="11.1" customHeight="1" x14ac:dyDescent="0.2">
      <c r="A23" s="22" t="s">
        <v>510</v>
      </c>
      <c r="B23" s="15" t="s">
        <v>573</v>
      </c>
      <c r="C23" s="16">
        <v>14578</v>
      </c>
      <c r="D23" s="16">
        <v>4000</v>
      </c>
      <c r="E23" s="16">
        <v>109008</v>
      </c>
      <c r="F23" s="16">
        <v>20000</v>
      </c>
      <c r="G23" s="16"/>
      <c r="H23" s="16"/>
    </row>
    <row r="24" spans="1:8" ht="11.1" customHeight="1" x14ac:dyDescent="0.2">
      <c r="A24" s="22" t="s">
        <v>511</v>
      </c>
      <c r="B24" s="15" t="s">
        <v>512</v>
      </c>
      <c r="C24" s="16">
        <v>4505</v>
      </c>
      <c r="D24" s="16">
        <v>0</v>
      </c>
      <c r="E24" s="16">
        <v>150</v>
      </c>
      <c r="F24" s="16">
        <v>0</v>
      </c>
      <c r="G24" s="16"/>
      <c r="H24" s="16"/>
    </row>
    <row r="25" spans="1:8" ht="11.1" customHeight="1" x14ac:dyDescent="0.2">
      <c r="A25" s="22" t="s">
        <v>513</v>
      </c>
      <c r="B25" s="15" t="s">
        <v>514</v>
      </c>
      <c r="C25" s="16">
        <v>6421</v>
      </c>
      <c r="D25" s="16">
        <v>2270</v>
      </c>
      <c r="E25" s="16">
        <v>3118</v>
      </c>
      <c r="F25" s="16">
        <v>0</v>
      </c>
      <c r="G25" s="16"/>
      <c r="H25" s="16"/>
    </row>
    <row r="26" spans="1:8" ht="11.1" customHeight="1" x14ac:dyDescent="0.2">
      <c r="A26" s="22" t="s">
        <v>515</v>
      </c>
      <c r="B26" s="15" t="s">
        <v>516</v>
      </c>
      <c r="C26" s="16">
        <v>10</v>
      </c>
      <c r="D26" s="16">
        <v>30</v>
      </c>
      <c r="E26" s="16">
        <v>30</v>
      </c>
      <c r="F26" s="16">
        <v>30</v>
      </c>
      <c r="G26" s="16"/>
      <c r="H26" s="16"/>
    </row>
    <row r="27" spans="1:8" ht="11.1" customHeight="1" x14ac:dyDescent="0.2">
      <c r="A27" s="22" t="s">
        <v>517</v>
      </c>
      <c r="B27" s="15" t="s">
        <v>518</v>
      </c>
      <c r="C27" s="16">
        <v>1207</v>
      </c>
      <c r="D27" s="16">
        <v>500</v>
      </c>
      <c r="E27" s="16">
        <v>686</v>
      </c>
      <c r="F27" s="16">
        <v>500</v>
      </c>
      <c r="G27" s="16"/>
      <c r="H27" s="16"/>
    </row>
    <row r="28" spans="1:8" ht="11.1" customHeight="1" x14ac:dyDescent="0.2">
      <c r="A28" s="22" t="s">
        <v>519</v>
      </c>
      <c r="B28" s="15" t="s">
        <v>520</v>
      </c>
      <c r="C28" s="16">
        <v>2333</v>
      </c>
      <c r="D28" s="16">
        <v>1000</v>
      </c>
      <c r="E28" s="16">
        <v>931</v>
      </c>
      <c r="F28" s="16">
        <v>1000</v>
      </c>
      <c r="G28" s="16"/>
      <c r="H28" s="16"/>
    </row>
    <row r="29" spans="1:8" ht="11.1" customHeight="1" x14ac:dyDescent="0.2">
      <c r="A29" s="22" t="s">
        <v>521</v>
      </c>
      <c r="B29" s="15" t="s">
        <v>522</v>
      </c>
      <c r="C29" s="16">
        <v>269560</v>
      </c>
      <c r="D29" s="16">
        <v>205000</v>
      </c>
      <c r="E29" s="16">
        <v>155823</v>
      </c>
      <c r="F29" s="16">
        <v>270000</v>
      </c>
      <c r="G29" s="16"/>
      <c r="H29" s="16"/>
    </row>
    <row r="30" spans="1:8" ht="11.1" customHeight="1" x14ac:dyDescent="0.2">
      <c r="A30" s="22" t="s">
        <v>523</v>
      </c>
      <c r="B30" s="15" t="s">
        <v>524</v>
      </c>
      <c r="C30" s="16">
        <v>151</v>
      </c>
      <c r="D30" s="16">
        <v>0</v>
      </c>
      <c r="E30" s="16">
        <v>0</v>
      </c>
      <c r="F30" s="16">
        <v>0</v>
      </c>
      <c r="G30" s="16"/>
      <c r="H30" s="16"/>
    </row>
    <row r="31" spans="1:8" ht="11.1" customHeight="1" x14ac:dyDescent="0.2">
      <c r="A31" s="78" t="s">
        <v>525</v>
      </c>
      <c r="B31" s="79" t="s">
        <v>526</v>
      </c>
      <c r="C31" s="72">
        <v>12366</v>
      </c>
      <c r="D31" s="72">
        <v>0</v>
      </c>
      <c r="E31" s="72">
        <v>5216</v>
      </c>
      <c r="F31" s="72">
        <v>0</v>
      </c>
      <c r="G31" s="72"/>
      <c r="H31" s="72"/>
    </row>
    <row r="32" spans="1:8" ht="11.1" customHeight="1" x14ac:dyDescent="0.2">
      <c r="A32" s="78" t="s">
        <v>527</v>
      </c>
      <c r="B32" s="79" t="s">
        <v>747</v>
      </c>
      <c r="C32" s="72">
        <v>22223</v>
      </c>
      <c r="D32" s="72">
        <v>20000</v>
      </c>
      <c r="E32" s="72">
        <v>9495</v>
      </c>
      <c r="F32" s="72">
        <v>20000</v>
      </c>
      <c r="G32" s="72"/>
      <c r="H32" s="72"/>
    </row>
    <row r="33" spans="1:21" ht="11.1" customHeight="1" x14ac:dyDescent="0.2">
      <c r="A33" s="78" t="s">
        <v>528</v>
      </c>
      <c r="B33" s="79" t="s">
        <v>529</v>
      </c>
      <c r="C33" s="72">
        <v>1398</v>
      </c>
      <c r="D33" s="72">
        <v>0</v>
      </c>
      <c r="E33" s="72">
        <v>4369</v>
      </c>
      <c r="F33" s="72">
        <v>12000</v>
      </c>
      <c r="G33" s="72"/>
      <c r="H33" s="72"/>
    </row>
    <row r="34" spans="1:21" ht="11.1" customHeight="1" x14ac:dyDescent="0.2">
      <c r="A34" s="22" t="s">
        <v>530</v>
      </c>
      <c r="B34" s="15" t="s">
        <v>531</v>
      </c>
      <c r="C34" s="16">
        <v>0</v>
      </c>
      <c r="D34" s="16">
        <v>0</v>
      </c>
      <c r="E34" s="16">
        <v>0</v>
      </c>
      <c r="F34" s="16">
        <v>0</v>
      </c>
      <c r="G34" s="16"/>
      <c r="H34" s="16"/>
    </row>
    <row r="35" spans="1:21" ht="11.1" customHeight="1" x14ac:dyDescent="0.2">
      <c r="A35" s="22" t="s">
        <v>532</v>
      </c>
      <c r="B35" s="15" t="s">
        <v>533</v>
      </c>
      <c r="C35" s="16">
        <v>225400</v>
      </c>
      <c r="D35" s="16">
        <v>0</v>
      </c>
      <c r="E35" s="16">
        <v>0</v>
      </c>
      <c r="F35" s="16">
        <v>0</v>
      </c>
      <c r="G35" s="16"/>
      <c r="H35" s="16"/>
    </row>
    <row r="36" spans="1:21" ht="11.1" customHeight="1" x14ac:dyDescent="0.2">
      <c r="A36" s="22" t="s">
        <v>534</v>
      </c>
      <c r="B36" s="15" t="s">
        <v>535</v>
      </c>
      <c r="C36" s="16">
        <v>22195</v>
      </c>
      <c r="D36" s="16">
        <v>0</v>
      </c>
      <c r="E36" s="16">
        <v>2367</v>
      </c>
      <c r="F36" s="16">
        <v>0</v>
      </c>
      <c r="G36" s="16"/>
      <c r="H36" s="16"/>
    </row>
    <row r="37" spans="1:21" ht="11.1" customHeight="1" x14ac:dyDescent="0.2">
      <c r="A37" s="22" t="s">
        <v>536</v>
      </c>
      <c r="B37" s="15" t="s">
        <v>901</v>
      </c>
      <c r="C37" s="16">
        <v>100229</v>
      </c>
      <c r="D37" s="16">
        <v>163246</v>
      </c>
      <c r="E37" s="16">
        <v>60147</v>
      </c>
      <c r="F37" s="16">
        <v>134477</v>
      </c>
      <c r="G37" s="16"/>
      <c r="H37" s="16"/>
    </row>
    <row r="38" spans="1:21" s="50" customFormat="1" ht="11.1" customHeight="1" x14ac:dyDescent="0.2">
      <c r="A38" s="78" t="s">
        <v>764</v>
      </c>
      <c r="B38" s="79" t="s">
        <v>902</v>
      </c>
      <c r="C38" s="72">
        <v>31643</v>
      </c>
      <c r="D38" s="72">
        <v>33888</v>
      </c>
      <c r="E38" s="72">
        <v>20036</v>
      </c>
      <c r="F38" s="72">
        <v>34004</v>
      </c>
      <c r="G38" s="72"/>
      <c r="H38" s="72"/>
      <c r="I38"/>
      <c r="J38"/>
      <c r="K38"/>
      <c r="L38"/>
      <c r="M38"/>
      <c r="N38"/>
      <c r="O38"/>
      <c r="P38"/>
      <c r="Q38"/>
      <c r="R38"/>
      <c r="S38"/>
      <c r="T38"/>
      <c r="U38"/>
    </row>
    <row r="39" spans="1:21" s="50" customFormat="1" ht="11.1" customHeight="1" x14ac:dyDescent="0.2">
      <c r="A39" s="78" t="s">
        <v>765</v>
      </c>
      <c r="B39" s="79" t="s">
        <v>767</v>
      </c>
      <c r="C39" s="72">
        <v>9469</v>
      </c>
      <c r="D39" s="72">
        <v>10905</v>
      </c>
      <c r="E39" s="72">
        <v>5689</v>
      </c>
      <c r="F39" s="72">
        <v>10310</v>
      </c>
      <c r="G39" s="72"/>
      <c r="H39" s="72"/>
      <c r="I39"/>
      <c r="J39"/>
      <c r="K39"/>
      <c r="L39"/>
      <c r="M39"/>
      <c r="N39"/>
      <c r="O39"/>
      <c r="P39"/>
      <c r="Q39"/>
      <c r="R39"/>
      <c r="S39"/>
      <c r="T39"/>
      <c r="U39"/>
    </row>
    <row r="40" spans="1:21" s="50" customFormat="1" ht="11.1" customHeight="1" x14ac:dyDescent="0.2">
      <c r="A40" s="78" t="s">
        <v>766</v>
      </c>
      <c r="B40" s="79" t="s">
        <v>807</v>
      </c>
      <c r="C40" s="72">
        <v>2660</v>
      </c>
      <c r="D40" s="72">
        <v>2600</v>
      </c>
      <c r="E40" s="72">
        <v>1565</v>
      </c>
      <c r="F40" s="72">
        <v>2600</v>
      </c>
      <c r="G40" s="72"/>
      <c r="H40" s="72"/>
      <c r="I40"/>
      <c r="J40"/>
      <c r="K40"/>
      <c r="L40"/>
      <c r="M40"/>
      <c r="N40"/>
      <c r="O40"/>
      <c r="P40"/>
      <c r="Q40"/>
      <c r="R40"/>
      <c r="S40"/>
      <c r="T40"/>
      <c r="U40"/>
    </row>
    <row r="41" spans="1:21" ht="11.1" customHeight="1" x14ac:dyDescent="0.2">
      <c r="A41" s="22" t="s">
        <v>537</v>
      </c>
      <c r="B41" s="15" t="s">
        <v>538</v>
      </c>
      <c r="C41" s="16">
        <v>9124</v>
      </c>
      <c r="D41" s="16">
        <v>0</v>
      </c>
      <c r="E41" s="16">
        <v>0</v>
      </c>
      <c r="F41" s="16">
        <v>0</v>
      </c>
      <c r="G41" s="16"/>
      <c r="H41" s="16"/>
    </row>
    <row r="42" spans="1:21" ht="11.1" customHeight="1" x14ac:dyDescent="0.2">
      <c r="A42" s="22" t="s">
        <v>539</v>
      </c>
      <c r="B42" s="15" t="s">
        <v>540</v>
      </c>
      <c r="C42" s="16">
        <v>4150</v>
      </c>
      <c r="D42" s="16">
        <v>0</v>
      </c>
      <c r="E42" s="16">
        <v>1550</v>
      </c>
      <c r="F42" s="16">
        <v>0</v>
      </c>
      <c r="G42" s="16"/>
      <c r="H42" s="16"/>
    </row>
    <row r="43" spans="1:21" ht="11.1" customHeight="1" x14ac:dyDescent="0.2">
      <c r="A43" s="22" t="s">
        <v>541</v>
      </c>
      <c r="B43" s="15" t="s">
        <v>542</v>
      </c>
      <c r="C43" s="16">
        <v>176530</v>
      </c>
      <c r="D43" s="16">
        <v>100000</v>
      </c>
      <c r="E43" s="16">
        <v>55267</v>
      </c>
      <c r="F43" s="16">
        <v>100000</v>
      </c>
      <c r="G43" s="16"/>
      <c r="H43" s="16"/>
    </row>
    <row r="44" spans="1:21" ht="11.1" customHeight="1" x14ac:dyDescent="0.2">
      <c r="A44" s="22" t="s">
        <v>917</v>
      </c>
      <c r="B44" s="15" t="s">
        <v>918</v>
      </c>
      <c r="C44" s="16">
        <v>130</v>
      </c>
      <c r="D44" s="16">
        <v>0</v>
      </c>
      <c r="E44" s="16">
        <v>920</v>
      </c>
      <c r="F44" s="16">
        <v>0</v>
      </c>
      <c r="G44" s="16"/>
      <c r="H44" s="16"/>
    </row>
    <row r="45" spans="1:21" ht="11.1" customHeight="1" x14ac:dyDescent="0.2">
      <c r="A45" s="22" t="s">
        <v>983</v>
      </c>
      <c r="B45" s="15" t="s">
        <v>984</v>
      </c>
      <c r="C45" s="16">
        <v>41745</v>
      </c>
      <c r="D45" s="16">
        <v>41745</v>
      </c>
      <c r="E45" s="16">
        <v>0</v>
      </c>
      <c r="F45" s="16">
        <v>41745</v>
      </c>
      <c r="G45" s="16"/>
      <c r="H45" s="16"/>
    </row>
    <row r="46" spans="1:21" ht="11.1" customHeight="1" x14ac:dyDescent="0.2">
      <c r="A46" s="22" t="s">
        <v>543</v>
      </c>
      <c r="B46" s="15" t="s">
        <v>768</v>
      </c>
      <c r="C46" s="16">
        <v>567</v>
      </c>
      <c r="D46" s="16">
        <v>0</v>
      </c>
      <c r="E46" s="16">
        <v>213</v>
      </c>
      <c r="F46" s="16">
        <v>0</v>
      </c>
      <c r="G46" s="16"/>
      <c r="H46" s="16"/>
    </row>
    <row r="47" spans="1:21" ht="11.1" customHeight="1" x14ac:dyDescent="0.2">
      <c r="A47" s="22" t="s">
        <v>769</v>
      </c>
      <c r="B47" s="15" t="s">
        <v>940</v>
      </c>
      <c r="C47" s="16">
        <v>5910</v>
      </c>
      <c r="D47" s="16">
        <v>0</v>
      </c>
      <c r="E47" s="16">
        <v>4100</v>
      </c>
      <c r="F47" s="16">
        <v>0</v>
      </c>
      <c r="G47" s="16"/>
      <c r="H47" s="16"/>
    </row>
    <row r="48" spans="1:21" ht="11.1" customHeight="1" x14ac:dyDescent="0.2">
      <c r="A48" s="22" t="s">
        <v>544</v>
      </c>
      <c r="B48" s="15" t="s">
        <v>545</v>
      </c>
      <c r="C48" s="16">
        <v>6717</v>
      </c>
      <c r="D48" s="16">
        <v>1050</v>
      </c>
      <c r="E48" s="16">
        <v>1050</v>
      </c>
      <c r="F48" s="16">
        <v>0</v>
      </c>
      <c r="G48" s="16"/>
      <c r="H48" s="16"/>
    </row>
    <row r="49" spans="1:8" ht="11.1" customHeight="1" x14ac:dyDescent="0.2">
      <c r="A49" s="22" t="s">
        <v>546</v>
      </c>
      <c r="B49" s="15" t="s">
        <v>547</v>
      </c>
      <c r="C49" s="16">
        <v>0</v>
      </c>
      <c r="D49" s="16">
        <v>0</v>
      </c>
      <c r="E49" s="16">
        <v>0</v>
      </c>
      <c r="F49" s="16">
        <v>0</v>
      </c>
      <c r="G49" s="16"/>
      <c r="H49" s="16"/>
    </row>
    <row r="50" spans="1:8" ht="11.1" customHeight="1" x14ac:dyDescent="0.2">
      <c r="A50" s="22" t="s">
        <v>548</v>
      </c>
      <c r="B50" s="15" t="s">
        <v>549</v>
      </c>
      <c r="C50" s="16">
        <v>374169</v>
      </c>
      <c r="D50" s="16">
        <v>200000</v>
      </c>
      <c r="E50" s="16">
        <v>8382</v>
      </c>
      <c r="F50" s="16">
        <v>200000</v>
      </c>
      <c r="G50" s="16"/>
      <c r="H50" s="16"/>
    </row>
    <row r="51" spans="1:8" ht="11.1" customHeight="1" x14ac:dyDescent="0.2">
      <c r="A51" s="22" t="s">
        <v>985</v>
      </c>
      <c r="B51" s="15" t="s">
        <v>986</v>
      </c>
      <c r="C51" s="16">
        <v>116323</v>
      </c>
      <c r="D51" s="16">
        <v>50000</v>
      </c>
      <c r="E51" s="16">
        <v>0</v>
      </c>
      <c r="F51" s="16">
        <v>0</v>
      </c>
      <c r="G51" s="16"/>
      <c r="H51" s="16"/>
    </row>
    <row r="52" spans="1:8" ht="11.1" customHeight="1" x14ac:dyDescent="0.2">
      <c r="A52" s="22" t="s">
        <v>1003</v>
      </c>
      <c r="B52" s="15" t="s">
        <v>1004</v>
      </c>
      <c r="C52" s="16">
        <v>15000</v>
      </c>
      <c r="D52" s="16">
        <v>0</v>
      </c>
      <c r="E52" s="16">
        <v>10000</v>
      </c>
      <c r="F52" s="16">
        <v>0</v>
      </c>
      <c r="G52" s="16"/>
      <c r="H52" s="16"/>
    </row>
    <row r="53" spans="1:8" ht="11.1" customHeight="1" x14ac:dyDescent="0.2">
      <c r="A53" s="22" t="s">
        <v>753</v>
      </c>
      <c r="B53" s="15" t="s">
        <v>754</v>
      </c>
      <c r="C53" s="16">
        <v>4507</v>
      </c>
      <c r="D53" s="16">
        <v>0</v>
      </c>
      <c r="E53" s="16">
        <v>727</v>
      </c>
      <c r="F53" s="16">
        <v>0</v>
      </c>
      <c r="G53" s="16"/>
      <c r="H53" s="16"/>
    </row>
    <row r="54" spans="1:8" ht="11.1" customHeight="1" x14ac:dyDescent="0.2">
      <c r="A54" s="22" t="s">
        <v>550</v>
      </c>
      <c r="B54" s="15" t="s">
        <v>900</v>
      </c>
      <c r="C54" s="16">
        <v>0</v>
      </c>
      <c r="D54" s="16">
        <v>0</v>
      </c>
      <c r="E54" s="16">
        <v>10325</v>
      </c>
      <c r="F54" s="16">
        <v>0</v>
      </c>
      <c r="G54" s="16"/>
      <c r="H54" s="16"/>
    </row>
    <row r="55" spans="1:8" ht="11.1" customHeight="1" x14ac:dyDescent="0.2">
      <c r="A55" s="22" t="s">
        <v>1068</v>
      </c>
      <c r="B55" s="15" t="s">
        <v>1069</v>
      </c>
      <c r="C55" s="16">
        <v>0</v>
      </c>
      <c r="D55" s="16">
        <v>24000</v>
      </c>
      <c r="E55" s="16">
        <v>0</v>
      </c>
      <c r="F55" s="16">
        <v>0</v>
      </c>
      <c r="G55" s="16"/>
      <c r="H55" s="16"/>
    </row>
    <row r="56" spans="1:8" ht="11.1" customHeight="1" x14ac:dyDescent="0.2">
      <c r="A56" s="22" t="s">
        <v>551</v>
      </c>
      <c r="B56" s="15" t="s">
        <v>941</v>
      </c>
      <c r="C56" s="16">
        <v>17075</v>
      </c>
      <c r="D56" s="16">
        <v>0</v>
      </c>
      <c r="E56" s="16">
        <v>0</v>
      </c>
      <c r="F56" s="16">
        <v>0</v>
      </c>
      <c r="G56" s="16"/>
      <c r="H56" s="16"/>
    </row>
    <row r="57" spans="1:8" ht="11.1" customHeight="1" x14ac:dyDescent="0.2">
      <c r="A57" s="22" t="s">
        <v>1005</v>
      </c>
      <c r="B57" s="15" t="s">
        <v>1006</v>
      </c>
      <c r="C57" s="16">
        <v>75325</v>
      </c>
      <c r="D57" s="16">
        <v>0</v>
      </c>
      <c r="E57" s="16">
        <v>0</v>
      </c>
      <c r="F57" s="16">
        <v>0</v>
      </c>
      <c r="G57" s="16"/>
      <c r="H57" s="16"/>
    </row>
    <row r="58" spans="1:8" ht="11.1" customHeight="1" x14ac:dyDescent="0.2">
      <c r="A58" s="22" t="s">
        <v>903</v>
      </c>
      <c r="B58" s="15" t="s">
        <v>904</v>
      </c>
      <c r="C58" s="16">
        <v>0</v>
      </c>
      <c r="D58" s="16">
        <v>0</v>
      </c>
      <c r="E58" s="16">
        <v>0</v>
      </c>
      <c r="F58" s="16">
        <v>0</v>
      </c>
      <c r="G58" s="16"/>
      <c r="H58" s="16"/>
    </row>
    <row r="59" spans="1:8" ht="11.1" customHeight="1" x14ac:dyDescent="0.2">
      <c r="A59" s="22" t="s">
        <v>552</v>
      </c>
      <c r="B59" s="15" t="s">
        <v>306</v>
      </c>
      <c r="C59" s="16">
        <v>0</v>
      </c>
      <c r="D59" s="16">
        <v>0</v>
      </c>
      <c r="E59" s="16">
        <v>0</v>
      </c>
      <c r="F59" s="16">
        <v>0</v>
      </c>
      <c r="G59" s="16"/>
      <c r="H59" s="16"/>
    </row>
    <row r="60" spans="1:8" ht="11.1" customHeight="1" x14ac:dyDescent="0.2">
      <c r="A60" s="22" t="s">
        <v>553</v>
      </c>
      <c r="B60" s="15" t="s">
        <v>898</v>
      </c>
      <c r="C60" s="16">
        <v>0</v>
      </c>
      <c r="D60" s="16">
        <v>0</v>
      </c>
      <c r="E60" s="16">
        <v>0</v>
      </c>
      <c r="F60" s="16">
        <v>26400</v>
      </c>
      <c r="G60" s="16"/>
      <c r="H60" s="16"/>
    </row>
    <row r="61" spans="1:8" s="65" customFormat="1" ht="11.1" customHeight="1" x14ac:dyDescent="0.2">
      <c r="A61" s="22" t="s">
        <v>554</v>
      </c>
      <c r="B61" s="15" t="s">
        <v>555</v>
      </c>
      <c r="C61" s="16">
        <v>0</v>
      </c>
      <c r="D61" s="16">
        <v>300000</v>
      </c>
      <c r="E61" s="16">
        <v>0</v>
      </c>
      <c r="F61" s="16">
        <v>300000</v>
      </c>
      <c r="G61" s="16"/>
      <c r="H61" s="16"/>
    </row>
    <row r="62" spans="1:8" s="65" customFormat="1" ht="9" customHeight="1" x14ac:dyDescent="0.2">
      <c r="A62" s="22"/>
      <c r="B62" s="15"/>
      <c r="C62" s="16"/>
      <c r="D62" s="16"/>
      <c r="E62" s="16"/>
      <c r="F62" s="16"/>
      <c r="G62" s="16"/>
      <c r="H62" s="16"/>
    </row>
    <row r="63" spans="1:8" ht="20.25" customHeight="1" x14ac:dyDescent="0.2">
      <c r="A63" s="62"/>
      <c r="B63" s="63" t="s">
        <v>657</v>
      </c>
      <c r="C63" s="64">
        <f t="shared" ref="C63:G63" si="0">SUM(C3:C62)</f>
        <v>11373469</v>
      </c>
      <c r="D63" s="64">
        <f t="shared" si="0"/>
        <v>10088836</v>
      </c>
      <c r="E63" s="64">
        <f t="shared" si="0"/>
        <v>9456617</v>
      </c>
      <c r="F63" s="64">
        <f t="shared" si="0"/>
        <v>10920429</v>
      </c>
      <c r="G63" s="64">
        <f t="shared" si="0"/>
        <v>0</v>
      </c>
      <c r="H63" s="64">
        <f t="shared" ref="H63" si="1">SUM(H3:H62)</f>
        <v>0</v>
      </c>
    </row>
    <row r="64" spans="1:8" ht="11.1" customHeight="1" x14ac:dyDescent="0.2">
      <c r="A64" s="89"/>
      <c r="B64" s="92"/>
      <c r="C64" s="87"/>
      <c r="D64" s="87"/>
      <c r="E64" s="87"/>
      <c r="F64" s="87"/>
      <c r="G64" s="87"/>
      <c r="H64" s="87"/>
    </row>
    <row r="65" spans="1:8" ht="11.1" customHeight="1" x14ac:dyDescent="0.2">
      <c r="A65" s="89"/>
      <c r="B65" s="92"/>
      <c r="C65" s="87"/>
      <c r="D65" s="87"/>
      <c r="E65" s="87"/>
      <c r="F65" s="87"/>
      <c r="G65" s="87"/>
      <c r="H65" s="87"/>
    </row>
    <row r="66" spans="1:8" ht="11.1" customHeight="1" x14ac:dyDescent="0.2">
      <c r="A66" s="22" t="s">
        <v>1086</v>
      </c>
      <c r="B66" s="15" t="s">
        <v>1087</v>
      </c>
      <c r="C66" s="16">
        <v>0</v>
      </c>
      <c r="D66" s="16">
        <v>23698</v>
      </c>
      <c r="E66" s="16">
        <v>0</v>
      </c>
      <c r="F66" s="16">
        <v>0</v>
      </c>
      <c r="G66" s="16"/>
      <c r="H66" s="16"/>
    </row>
    <row r="67" spans="1:8" ht="11.1" customHeight="1" x14ac:dyDescent="0.2">
      <c r="A67" s="22" t="s">
        <v>556</v>
      </c>
      <c r="B67" s="15" t="s">
        <v>557</v>
      </c>
      <c r="C67" s="16">
        <v>0</v>
      </c>
      <c r="D67" s="16">
        <v>0</v>
      </c>
      <c r="E67" s="16">
        <v>0</v>
      </c>
      <c r="F67" s="16">
        <v>0</v>
      </c>
      <c r="G67" s="16"/>
      <c r="H67" s="16"/>
    </row>
    <row r="68" spans="1:8" ht="11.1" customHeight="1" x14ac:dyDescent="0.2">
      <c r="A68" s="22" t="s">
        <v>1026</v>
      </c>
      <c r="B68" s="15" t="s">
        <v>484</v>
      </c>
      <c r="C68" s="16">
        <v>0</v>
      </c>
      <c r="D68" s="16">
        <v>94000</v>
      </c>
      <c r="E68" s="16">
        <v>122240</v>
      </c>
      <c r="F68" s="16">
        <v>94000</v>
      </c>
      <c r="G68" s="16"/>
      <c r="H68" s="16"/>
    </row>
    <row r="69" spans="1:8" ht="11.1" customHeight="1" x14ac:dyDescent="0.2">
      <c r="A69" s="22" t="s">
        <v>558</v>
      </c>
      <c r="B69" s="15" t="s">
        <v>559</v>
      </c>
      <c r="C69" s="16">
        <v>87218</v>
      </c>
      <c r="D69" s="16">
        <v>80000</v>
      </c>
      <c r="E69" s="16">
        <v>40500</v>
      </c>
      <c r="F69" s="16">
        <v>80000</v>
      </c>
      <c r="G69" s="16"/>
      <c r="H69" s="16"/>
    </row>
    <row r="70" spans="1:8" ht="11.1" customHeight="1" x14ac:dyDescent="0.2">
      <c r="A70" s="22" t="s">
        <v>1076</v>
      </c>
      <c r="B70" s="15" t="s">
        <v>1077</v>
      </c>
      <c r="C70" s="16">
        <v>0</v>
      </c>
      <c r="D70" s="16">
        <v>0</v>
      </c>
      <c r="E70" s="16">
        <v>1000</v>
      </c>
      <c r="F70" s="16">
        <v>0</v>
      </c>
      <c r="G70" s="16"/>
      <c r="H70" s="16"/>
    </row>
    <row r="71" spans="1:8" ht="11.1" customHeight="1" x14ac:dyDescent="0.2">
      <c r="A71" s="22" t="s">
        <v>1078</v>
      </c>
      <c r="B71" s="15" t="s">
        <v>1079</v>
      </c>
      <c r="C71" s="16">
        <v>16</v>
      </c>
      <c r="D71" s="16">
        <v>0</v>
      </c>
      <c r="E71" s="16">
        <v>0</v>
      </c>
      <c r="F71" s="16">
        <v>0</v>
      </c>
      <c r="G71" s="16"/>
      <c r="H71" s="16"/>
    </row>
    <row r="72" spans="1:8" ht="11.1" customHeight="1" x14ac:dyDescent="0.2">
      <c r="A72" s="22" t="s">
        <v>814</v>
      </c>
      <c r="B72" s="15" t="s">
        <v>942</v>
      </c>
      <c r="C72" s="16">
        <v>4750</v>
      </c>
      <c r="D72" s="16">
        <v>4000</v>
      </c>
      <c r="E72" s="16">
        <v>1700</v>
      </c>
      <c r="F72" s="16">
        <v>4000</v>
      </c>
      <c r="G72" s="16"/>
      <c r="H72" s="16"/>
    </row>
    <row r="73" spans="1:8" ht="11.1" customHeight="1" x14ac:dyDescent="0.2">
      <c r="A73" s="22" t="s">
        <v>560</v>
      </c>
      <c r="B73" s="15" t="s">
        <v>905</v>
      </c>
      <c r="C73" s="16">
        <v>1100</v>
      </c>
      <c r="D73" s="16">
        <v>1000</v>
      </c>
      <c r="E73" s="16">
        <v>1650</v>
      </c>
      <c r="F73" s="16">
        <v>1000</v>
      </c>
      <c r="G73" s="16"/>
      <c r="H73" s="16"/>
    </row>
    <row r="74" spans="1:8" ht="11.1" customHeight="1" x14ac:dyDescent="0.2">
      <c r="A74" s="22" t="s">
        <v>561</v>
      </c>
      <c r="B74" s="15" t="s">
        <v>562</v>
      </c>
      <c r="C74" s="16">
        <v>23500</v>
      </c>
      <c r="D74" s="16">
        <v>18500</v>
      </c>
      <c r="E74" s="16">
        <v>13450</v>
      </c>
      <c r="F74" s="16">
        <v>18500</v>
      </c>
      <c r="G74" s="16"/>
      <c r="H74" s="16"/>
    </row>
    <row r="75" spans="1:8" ht="11.1" customHeight="1" x14ac:dyDescent="0.2">
      <c r="A75" s="22" t="s">
        <v>1080</v>
      </c>
      <c r="B75" s="15" t="s">
        <v>1081</v>
      </c>
      <c r="C75" s="16">
        <v>0</v>
      </c>
      <c r="D75" s="16">
        <v>0</v>
      </c>
      <c r="E75" s="16">
        <v>1000</v>
      </c>
      <c r="F75" s="16">
        <v>0</v>
      </c>
      <c r="G75" s="16"/>
      <c r="H75" s="16"/>
    </row>
    <row r="76" spans="1:8" ht="11.1" customHeight="1" x14ac:dyDescent="0.2">
      <c r="A76" s="22" t="s">
        <v>563</v>
      </c>
      <c r="B76" s="15" t="s">
        <v>564</v>
      </c>
      <c r="C76" s="16">
        <v>0</v>
      </c>
      <c r="D76" s="16">
        <v>0</v>
      </c>
      <c r="E76" s="16">
        <v>5391</v>
      </c>
      <c r="F76" s="16">
        <v>0</v>
      </c>
      <c r="G76" s="16"/>
      <c r="H76" s="16"/>
    </row>
    <row r="77" spans="1:8" ht="11.1" customHeight="1" x14ac:dyDescent="0.2">
      <c r="A77" s="22" t="s">
        <v>565</v>
      </c>
      <c r="B77" s="15" t="s">
        <v>566</v>
      </c>
      <c r="C77" s="16">
        <v>2200</v>
      </c>
      <c r="D77" s="16">
        <v>3000</v>
      </c>
      <c r="E77" s="16">
        <v>4850</v>
      </c>
      <c r="F77" s="16">
        <v>3200</v>
      </c>
      <c r="G77" s="16"/>
      <c r="H77" s="16"/>
    </row>
    <row r="78" spans="1:8" ht="11.1" customHeight="1" x14ac:dyDescent="0.2">
      <c r="A78" s="22" t="s">
        <v>567</v>
      </c>
      <c r="B78" s="15" t="s">
        <v>568</v>
      </c>
      <c r="C78" s="16">
        <v>32450</v>
      </c>
      <c r="D78" s="16">
        <v>20000</v>
      </c>
      <c r="E78" s="16">
        <v>6150</v>
      </c>
      <c r="F78" s="16">
        <v>10000</v>
      </c>
      <c r="G78" s="16"/>
      <c r="H78" s="16"/>
    </row>
    <row r="79" spans="1:8" ht="11.1" customHeight="1" x14ac:dyDescent="0.2">
      <c r="A79" s="22" t="s">
        <v>569</v>
      </c>
      <c r="B79" s="15" t="s">
        <v>570</v>
      </c>
      <c r="C79" s="16">
        <v>0</v>
      </c>
      <c r="D79" s="16">
        <v>0</v>
      </c>
      <c r="E79" s="16">
        <v>0</v>
      </c>
      <c r="F79" s="16">
        <v>0</v>
      </c>
      <c r="G79" s="16"/>
      <c r="H79" s="16"/>
    </row>
    <row r="80" spans="1:8" ht="11.1" customHeight="1" x14ac:dyDescent="0.2">
      <c r="A80" s="22" t="s">
        <v>760</v>
      </c>
      <c r="B80" s="15" t="s">
        <v>761</v>
      </c>
      <c r="C80" s="16">
        <v>0</v>
      </c>
      <c r="D80" s="16">
        <v>0</v>
      </c>
      <c r="E80" s="16">
        <v>0</v>
      </c>
      <c r="F80" s="16">
        <v>0</v>
      </c>
      <c r="G80" s="16"/>
      <c r="H80" s="16"/>
    </row>
    <row r="81" spans="1:8" ht="11.1" customHeight="1" x14ac:dyDescent="0.2">
      <c r="A81" s="22" t="s">
        <v>571</v>
      </c>
      <c r="B81" s="15" t="s">
        <v>509</v>
      </c>
      <c r="C81" s="16">
        <v>1374</v>
      </c>
      <c r="D81" s="16">
        <v>80</v>
      </c>
      <c r="E81" s="16">
        <v>2260</v>
      </c>
      <c r="F81" s="16">
        <v>200</v>
      </c>
      <c r="G81" s="16"/>
      <c r="H81" s="16"/>
    </row>
    <row r="82" spans="1:8" ht="11.1" customHeight="1" x14ac:dyDescent="0.2">
      <c r="A82" s="22" t="s">
        <v>572</v>
      </c>
      <c r="B82" s="15" t="s">
        <v>573</v>
      </c>
      <c r="C82" s="16">
        <v>1710</v>
      </c>
      <c r="D82" s="16">
        <v>400</v>
      </c>
      <c r="E82" s="16">
        <v>8348</v>
      </c>
      <c r="F82" s="16">
        <v>2000</v>
      </c>
      <c r="G82" s="16"/>
      <c r="H82" s="16"/>
    </row>
    <row r="83" spans="1:8" ht="11.1" customHeight="1" x14ac:dyDescent="0.2">
      <c r="A83" s="22" t="s">
        <v>574</v>
      </c>
      <c r="B83" s="15" t="s">
        <v>575</v>
      </c>
      <c r="C83" s="16">
        <v>171774</v>
      </c>
      <c r="D83" s="16">
        <v>110000</v>
      </c>
      <c r="E83" s="16">
        <v>122940</v>
      </c>
      <c r="F83" s="16">
        <v>120000</v>
      </c>
      <c r="G83" s="16"/>
      <c r="H83" s="16"/>
    </row>
    <row r="84" spans="1:8" ht="11.1" customHeight="1" x14ac:dyDescent="0.2">
      <c r="A84" s="22" t="s">
        <v>576</v>
      </c>
      <c r="B84" s="15" t="s">
        <v>577</v>
      </c>
      <c r="C84" s="16">
        <v>417</v>
      </c>
      <c r="D84" s="16">
        <v>500</v>
      </c>
      <c r="E84" s="16">
        <v>502</v>
      </c>
      <c r="F84" s="16">
        <v>500</v>
      </c>
      <c r="G84" s="16"/>
      <c r="H84" s="16"/>
    </row>
    <row r="85" spans="1:8" ht="11.1" customHeight="1" x14ac:dyDescent="0.2">
      <c r="A85" s="22" t="s">
        <v>1029</v>
      </c>
      <c r="B85" s="15" t="s">
        <v>1030</v>
      </c>
      <c r="C85" s="16">
        <v>3200</v>
      </c>
      <c r="D85" s="16">
        <v>2500</v>
      </c>
      <c r="E85" s="16">
        <v>2800</v>
      </c>
      <c r="F85" s="16">
        <v>20000</v>
      </c>
      <c r="G85" s="16"/>
      <c r="H85" s="16"/>
    </row>
    <row r="86" spans="1:8" ht="11.1" customHeight="1" x14ac:dyDescent="0.2">
      <c r="A86" s="22" t="s">
        <v>578</v>
      </c>
      <c r="B86" s="15" t="s">
        <v>579</v>
      </c>
      <c r="C86" s="16">
        <v>1100</v>
      </c>
      <c r="D86" s="16">
        <v>0</v>
      </c>
      <c r="E86" s="16">
        <v>800</v>
      </c>
      <c r="F86" s="16">
        <v>0</v>
      </c>
      <c r="G86" s="16"/>
      <c r="H86" s="16"/>
    </row>
    <row r="87" spans="1:8" ht="11.1" customHeight="1" x14ac:dyDescent="0.2">
      <c r="A87" s="22" t="s">
        <v>1007</v>
      </c>
      <c r="B87" s="15" t="s">
        <v>1008</v>
      </c>
      <c r="C87" s="16">
        <v>0</v>
      </c>
      <c r="D87" s="16">
        <v>0</v>
      </c>
      <c r="E87" s="16">
        <v>0</v>
      </c>
      <c r="F87" s="16">
        <v>0</v>
      </c>
      <c r="G87" s="16"/>
      <c r="H87" s="16"/>
    </row>
    <row r="88" spans="1:8" ht="11.1" customHeight="1" x14ac:dyDescent="0.2">
      <c r="A88" s="22" t="s">
        <v>580</v>
      </c>
      <c r="B88" s="15" t="s">
        <v>906</v>
      </c>
      <c r="C88" s="16">
        <v>1379</v>
      </c>
      <c r="D88" s="16">
        <v>25172</v>
      </c>
      <c r="E88" s="16">
        <v>2558</v>
      </c>
      <c r="F88" s="16">
        <v>18425</v>
      </c>
      <c r="G88" s="16"/>
      <c r="H88" s="16"/>
    </row>
    <row r="89" spans="1:8" ht="11.1" customHeight="1" x14ac:dyDescent="0.2">
      <c r="A89" s="22" t="s">
        <v>770</v>
      </c>
      <c r="B89" s="15" t="s">
        <v>907</v>
      </c>
      <c r="C89" s="16">
        <v>446</v>
      </c>
      <c r="D89" s="16">
        <v>535</v>
      </c>
      <c r="E89" s="16">
        <v>312</v>
      </c>
      <c r="F89" s="16">
        <v>535</v>
      </c>
      <c r="G89" s="16"/>
      <c r="H89" s="16"/>
    </row>
    <row r="90" spans="1:8" ht="11.1" customHeight="1" x14ac:dyDescent="0.2">
      <c r="A90" s="22" t="s">
        <v>924</v>
      </c>
      <c r="B90" s="15" t="s">
        <v>910</v>
      </c>
      <c r="C90" s="16">
        <v>105</v>
      </c>
      <c r="D90" s="16">
        <v>0</v>
      </c>
      <c r="E90" s="16">
        <v>305</v>
      </c>
      <c r="F90" s="16">
        <v>907</v>
      </c>
      <c r="G90" s="16"/>
      <c r="H90" s="16"/>
    </row>
    <row r="91" spans="1:8" ht="11.1" customHeight="1" x14ac:dyDescent="0.2">
      <c r="A91" s="22" t="s">
        <v>925</v>
      </c>
      <c r="B91" s="15" t="s">
        <v>926</v>
      </c>
      <c r="C91" s="16">
        <v>88</v>
      </c>
      <c r="D91" s="16">
        <v>100</v>
      </c>
      <c r="E91" s="16">
        <v>65</v>
      </c>
      <c r="F91" s="16">
        <v>100</v>
      </c>
      <c r="G91" s="16"/>
      <c r="H91" s="16"/>
    </row>
    <row r="92" spans="1:8" ht="11.1" customHeight="1" x14ac:dyDescent="0.2">
      <c r="A92" s="22" t="s">
        <v>581</v>
      </c>
      <c r="B92" s="15" t="s">
        <v>538</v>
      </c>
      <c r="C92" s="16">
        <v>157</v>
      </c>
      <c r="D92" s="16">
        <v>0</v>
      </c>
      <c r="E92" s="16">
        <v>0</v>
      </c>
      <c r="F92" s="16">
        <v>0</v>
      </c>
      <c r="G92" s="16"/>
      <c r="H92" s="16"/>
    </row>
    <row r="93" spans="1:8" ht="11.1" customHeight="1" x14ac:dyDescent="0.2">
      <c r="A93" s="22" t="s">
        <v>582</v>
      </c>
      <c r="B93" s="15" t="s">
        <v>583</v>
      </c>
      <c r="C93" s="16">
        <v>885</v>
      </c>
      <c r="D93" s="16">
        <v>0</v>
      </c>
      <c r="E93" s="16">
        <v>1529</v>
      </c>
      <c r="F93" s="16">
        <v>0</v>
      </c>
      <c r="G93" s="16"/>
      <c r="H93" s="16"/>
    </row>
    <row r="94" spans="1:8" ht="11.1" customHeight="1" x14ac:dyDescent="0.2">
      <c r="A94" s="22" t="s">
        <v>1082</v>
      </c>
      <c r="B94" s="15" t="s">
        <v>1083</v>
      </c>
      <c r="C94" s="16">
        <v>10000</v>
      </c>
      <c r="D94" s="16">
        <v>0</v>
      </c>
      <c r="E94" s="16">
        <v>0</v>
      </c>
      <c r="F94" s="16">
        <v>0</v>
      </c>
      <c r="G94" s="16"/>
      <c r="H94" s="16"/>
    </row>
    <row r="95" spans="1:8" ht="11.1" customHeight="1" x14ac:dyDescent="0.2">
      <c r="A95" s="22" t="s">
        <v>1084</v>
      </c>
      <c r="B95" s="15" t="s">
        <v>1085</v>
      </c>
      <c r="C95" s="16">
        <v>0</v>
      </c>
      <c r="D95" s="16">
        <v>6671</v>
      </c>
      <c r="E95" s="16">
        <v>0</v>
      </c>
      <c r="F95" s="16">
        <v>6000</v>
      </c>
      <c r="G95" s="16"/>
      <c r="H95" s="16"/>
    </row>
    <row r="96" spans="1:8" s="65" customFormat="1" ht="11.1" customHeight="1" x14ac:dyDescent="0.2">
      <c r="A96" s="22" t="s">
        <v>584</v>
      </c>
      <c r="B96" s="15" t="s">
        <v>585</v>
      </c>
      <c r="C96" s="16">
        <v>2298</v>
      </c>
      <c r="D96" s="16">
        <v>2292</v>
      </c>
      <c r="E96" s="16">
        <v>1532</v>
      </c>
      <c r="F96" s="16">
        <v>2292</v>
      </c>
      <c r="G96" s="16"/>
      <c r="H96" s="16"/>
    </row>
    <row r="97" spans="1:8" ht="11.1" customHeight="1" x14ac:dyDescent="0.2">
      <c r="A97" s="22" t="s">
        <v>586</v>
      </c>
      <c r="B97" s="15" t="s">
        <v>306</v>
      </c>
      <c r="C97" s="16">
        <v>0</v>
      </c>
      <c r="D97" s="17">
        <v>0</v>
      </c>
      <c r="E97" s="16">
        <v>7143</v>
      </c>
      <c r="F97" s="17">
        <v>0</v>
      </c>
      <c r="G97" s="17"/>
      <c r="H97" s="17"/>
    </row>
    <row r="98" spans="1:8" ht="11.1" customHeight="1" x14ac:dyDescent="0.2">
      <c r="A98" s="22" t="s">
        <v>587</v>
      </c>
      <c r="B98" s="15" t="s">
        <v>555</v>
      </c>
      <c r="C98" s="16">
        <v>0</v>
      </c>
      <c r="D98" s="16">
        <v>286924</v>
      </c>
      <c r="E98" s="16">
        <v>0</v>
      </c>
      <c r="F98" s="16">
        <v>356104</v>
      </c>
      <c r="G98" s="16"/>
      <c r="H98" s="16"/>
    </row>
    <row r="99" spans="1:8" ht="11.1" customHeight="1" x14ac:dyDescent="0.2">
      <c r="A99" s="22"/>
      <c r="B99" s="15"/>
      <c r="C99" s="16"/>
      <c r="D99" s="16"/>
      <c r="E99" s="16"/>
      <c r="F99" s="16"/>
      <c r="G99" s="16"/>
      <c r="H99" s="16"/>
    </row>
    <row r="100" spans="1:8" ht="18" customHeight="1" x14ac:dyDescent="0.2">
      <c r="A100" s="62"/>
      <c r="B100" s="63" t="s">
        <v>658</v>
      </c>
      <c r="C100" s="64">
        <f t="shared" ref="C100:F100" si="2">SUM(C67:C98)</f>
        <v>346167</v>
      </c>
      <c r="D100" s="64">
        <f>SUM(D66:D99)</f>
        <v>679372</v>
      </c>
      <c r="E100" s="64">
        <f t="shared" si="2"/>
        <v>349025</v>
      </c>
      <c r="F100" s="64">
        <f t="shared" si="2"/>
        <v>737763</v>
      </c>
      <c r="G100" s="64">
        <f t="shared" ref="G100:H100" si="3">SUM(G67:G98)</f>
        <v>0</v>
      </c>
      <c r="H100" s="64">
        <f t="shared" si="3"/>
        <v>0</v>
      </c>
    </row>
    <row r="101" spans="1:8" ht="11.1" customHeight="1" x14ac:dyDescent="0.2">
      <c r="A101" s="89"/>
      <c r="B101" s="92"/>
      <c r="C101" s="87"/>
      <c r="D101" s="87"/>
      <c r="E101" s="87"/>
      <c r="F101" s="87"/>
      <c r="G101" s="87"/>
      <c r="H101" s="87"/>
    </row>
    <row r="102" spans="1:8" ht="11.1" customHeight="1" x14ac:dyDescent="0.2">
      <c r="A102" s="22" t="s">
        <v>588</v>
      </c>
      <c r="B102" s="15" t="s">
        <v>557</v>
      </c>
      <c r="C102" s="16">
        <v>171590</v>
      </c>
      <c r="D102" s="16">
        <v>190567</v>
      </c>
      <c r="E102" s="16">
        <v>190567</v>
      </c>
      <c r="F102" s="16">
        <v>212960</v>
      </c>
      <c r="G102" s="16"/>
      <c r="H102" s="16"/>
    </row>
    <row r="103" spans="1:8" ht="11.1" customHeight="1" x14ac:dyDescent="0.2">
      <c r="A103" s="22" t="s">
        <v>589</v>
      </c>
      <c r="B103" s="15" t="s">
        <v>808</v>
      </c>
      <c r="C103" s="16">
        <v>125</v>
      </c>
      <c r="D103" s="16">
        <v>50</v>
      </c>
      <c r="E103" s="16">
        <v>1545</v>
      </c>
      <c r="F103" s="16">
        <v>200</v>
      </c>
      <c r="G103" s="16"/>
      <c r="H103" s="16"/>
    </row>
    <row r="104" spans="1:8" ht="11.1" customHeight="1" x14ac:dyDescent="0.2">
      <c r="A104" s="22" t="s">
        <v>590</v>
      </c>
      <c r="B104" s="15" t="s">
        <v>906</v>
      </c>
      <c r="C104" s="16">
        <v>10377</v>
      </c>
      <c r="D104" s="16">
        <v>10640</v>
      </c>
      <c r="E104" s="16">
        <v>7064</v>
      </c>
      <c r="F104" s="16">
        <v>11608</v>
      </c>
      <c r="G104" s="16"/>
      <c r="H104" s="16"/>
    </row>
    <row r="105" spans="1:8" ht="11.1" customHeight="1" x14ac:dyDescent="0.2">
      <c r="A105" s="22" t="s">
        <v>689</v>
      </c>
      <c r="B105" s="15" t="s">
        <v>907</v>
      </c>
      <c r="C105" s="16">
        <v>1691</v>
      </c>
      <c r="D105" s="16">
        <v>2025</v>
      </c>
      <c r="E105" s="16">
        <v>1271</v>
      </c>
      <c r="F105" s="16">
        <v>2025</v>
      </c>
      <c r="G105" s="16"/>
      <c r="H105" s="16"/>
    </row>
    <row r="106" spans="1:8" ht="11.1" customHeight="1" x14ac:dyDescent="0.2">
      <c r="A106" s="22" t="s">
        <v>891</v>
      </c>
      <c r="B106" s="15" t="s">
        <v>910</v>
      </c>
      <c r="C106" s="16">
        <v>76</v>
      </c>
      <c r="D106" s="16">
        <v>0</v>
      </c>
      <c r="E106" s="16">
        <v>0</v>
      </c>
      <c r="F106" s="16">
        <v>0</v>
      </c>
      <c r="G106" s="16"/>
      <c r="H106" s="16"/>
    </row>
    <row r="107" spans="1:8" ht="11.1" customHeight="1" x14ac:dyDescent="0.2">
      <c r="A107" s="22" t="s">
        <v>909</v>
      </c>
      <c r="B107" s="15" t="s">
        <v>892</v>
      </c>
      <c r="C107" s="16">
        <v>49</v>
      </c>
      <c r="D107" s="16">
        <v>40</v>
      </c>
      <c r="E107" s="16">
        <v>36</v>
      </c>
      <c r="F107" s="16">
        <v>40</v>
      </c>
      <c r="G107" s="16"/>
      <c r="H107" s="16"/>
    </row>
    <row r="108" spans="1:8" ht="11.1" customHeight="1" x14ac:dyDescent="0.2">
      <c r="A108" s="22" t="s">
        <v>987</v>
      </c>
      <c r="B108" s="15" t="s">
        <v>988</v>
      </c>
      <c r="C108" s="16">
        <v>0</v>
      </c>
      <c r="D108" s="16">
        <v>0</v>
      </c>
      <c r="E108" s="16">
        <v>0</v>
      </c>
      <c r="F108" s="16">
        <v>0</v>
      </c>
      <c r="G108" s="16"/>
      <c r="H108" s="16"/>
    </row>
    <row r="109" spans="1:8" ht="11.1" customHeight="1" x14ac:dyDescent="0.2">
      <c r="A109" s="22" t="s">
        <v>908</v>
      </c>
      <c r="B109" s="15" t="s">
        <v>904</v>
      </c>
      <c r="C109" s="16">
        <v>0</v>
      </c>
      <c r="D109" s="16">
        <v>0</v>
      </c>
      <c r="E109" s="16">
        <v>0</v>
      </c>
      <c r="F109" s="16">
        <v>0</v>
      </c>
      <c r="G109" s="16"/>
      <c r="H109" s="16"/>
    </row>
    <row r="110" spans="1:8" ht="11.1" customHeight="1" x14ac:dyDescent="0.2">
      <c r="A110" s="22" t="s">
        <v>591</v>
      </c>
      <c r="B110" s="15" t="s">
        <v>555</v>
      </c>
      <c r="C110" s="16">
        <v>0</v>
      </c>
      <c r="D110" s="16">
        <v>0</v>
      </c>
      <c r="E110" s="16">
        <v>0</v>
      </c>
      <c r="F110" s="16">
        <v>0</v>
      </c>
      <c r="G110" s="16"/>
      <c r="H110" s="16"/>
    </row>
    <row r="111" spans="1:8" ht="11.1" customHeight="1" x14ac:dyDescent="0.2">
      <c r="A111" s="22"/>
      <c r="B111" s="15"/>
      <c r="C111" s="16"/>
      <c r="D111" s="16"/>
      <c r="E111" s="16"/>
      <c r="F111" s="16"/>
      <c r="G111" s="16"/>
      <c r="H111" s="16"/>
    </row>
    <row r="112" spans="1:8" ht="18.75" customHeight="1" x14ac:dyDescent="0.2">
      <c r="A112" s="62"/>
      <c r="B112" s="63" t="s">
        <v>659</v>
      </c>
      <c r="C112" s="64">
        <f t="shared" ref="C112:F112" si="4">SUM(C102:C110)</f>
        <v>183908</v>
      </c>
      <c r="D112" s="64">
        <f t="shared" si="4"/>
        <v>203322</v>
      </c>
      <c r="E112" s="64">
        <f t="shared" si="4"/>
        <v>200483</v>
      </c>
      <c r="F112" s="64">
        <f t="shared" si="4"/>
        <v>226833</v>
      </c>
      <c r="G112" s="64">
        <f t="shared" ref="G112" si="5">SUM(G102:G110)</f>
        <v>0</v>
      </c>
      <c r="H112" s="64">
        <f t="shared" ref="H112" si="6">SUM(H102:H110)</f>
        <v>0</v>
      </c>
    </row>
    <row r="113" spans="1:10" ht="11.1" customHeight="1" x14ac:dyDescent="0.2">
      <c r="A113" s="89"/>
      <c r="B113" s="92"/>
      <c r="C113" s="87"/>
      <c r="D113" s="87"/>
      <c r="E113" s="87"/>
      <c r="F113" s="87"/>
      <c r="G113" s="87"/>
      <c r="H113" s="87"/>
    </row>
    <row r="114" spans="1:10" ht="11.1" customHeight="1" x14ac:dyDescent="0.2">
      <c r="A114" s="22" t="s">
        <v>592</v>
      </c>
      <c r="B114" s="15" t="s">
        <v>557</v>
      </c>
      <c r="C114" s="16">
        <v>1785093</v>
      </c>
      <c r="D114" s="16">
        <v>1876926</v>
      </c>
      <c r="E114" s="16">
        <v>1876926</v>
      </c>
      <c r="F114" s="16">
        <v>2074078</v>
      </c>
      <c r="G114" s="16"/>
      <c r="H114" s="16"/>
    </row>
    <row r="115" spans="1:10" ht="11.1" customHeight="1" x14ac:dyDescent="0.2">
      <c r="A115" s="22" t="s">
        <v>1027</v>
      </c>
      <c r="B115" s="15" t="s">
        <v>484</v>
      </c>
      <c r="C115" s="16">
        <v>0</v>
      </c>
      <c r="D115" s="16">
        <v>0</v>
      </c>
      <c r="E115" s="16">
        <v>0</v>
      </c>
      <c r="F115" s="16">
        <v>0</v>
      </c>
      <c r="G115" s="16"/>
      <c r="H115" s="16"/>
    </row>
    <row r="116" spans="1:10" ht="11.1" customHeight="1" x14ac:dyDescent="0.2">
      <c r="A116" s="22" t="s">
        <v>1090</v>
      </c>
      <c r="B116" s="15" t="s">
        <v>1091</v>
      </c>
      <c r="C116" s="16">
        <v>150</v>
      </c>
      <c r="D116" s="16">
        <v>0</v>
      </c>
      <c r="E116" s="16">
        <v>0</v>
      </c>
      <c r="F116" s="16">
        <v>0</v>
      </c>
      <c r="G116" s="16"/>
      <c r="H116" s="16"/>
    </row>
    <row r="117" spans="1:10" ht="11.1" customHeight="1" x14ac:dyDescent="0.2">
      <c r="A117" s="22" t="s">
        <v>593</v>
      </c>
      <c r="B117" s="15" t="s">
        <v>509</v>
      </c>
      <c r="C117" s="16">
        <v>1721</v>
      </c>
      <c r="D117" s="16">
        <v>0</v>
      </c>
      <c r="E117" s="16">
        <v>3322</v>
      </c>
      <c r="F117" s="16">
        <v>0</v>
      </c>
      <c r="G117" s="16"/>
      <c r="H117" s="16"/>
    </row>
    <row r="118" spans="1:10" ht="11.1" customHeight="1" x14ac:dyDescent="0.2">
      <c r="A118" s="22" t="s">
        <v>594</v>
      </c>
      <c r="B118" s="15" t="s">
        <v>595</v>
      </c>
      <c r="C118" s="16">
        <v>2321</v>
      </c>
      <c r="D118" s="16">
        <v>500</v>
      </c>
      <c r="E118" s="16">
        <v>19392</v>
      </c>
      <c r="F118" s="16">
        <v>5000</v>
      </c>
      <c r="G118" s="16"/>
      <c r="H118" s="16"/>
    </row>
    <row r="119" spans="1:10" ht="11.1" customHeight="1" x14ac:dyDescent="0.2">
      <c r="A119" s="22" t="s">
        <v>848</v>
      </c>
      <c r="B119" s="15" t="s">
        <v>849</v>
      </c>
      <c r="C119" s="16">
        <v>600</v>
      </c>
      <c r="D119" s="16">
        <v>300</v>
      </c>
      <c r="E119" s="16">
        <v>300</v>
      </c>
      <c r="F119" s="16">
        <v>300</v>
      </c>
      <c r="G119" s="16"/>
      <c r="H119" s="16"/>
    </row>
    <row r="120" spans="1:10" ht="11.1" customHeight="1" x14ac:dyDescent="0.2">
      <c r="A120" s="22" t="s">
        <v>596</v>
      </c>
      <c r="B120" s="15" t="s">
        <v>526</v>
      </c>
      <c r="C120" s="16">
        <v>1308</v>
      </c>
      <c r="D120" s="16">
        <v>0</v>
      </c>
      <c r="E120" s="16">
        <v>665</v>
      </c>
      <c r="F120" s="16">
        <v>0</v>
      </c>
      <c r="G120" s="16"/>
      <c r="H120" s="16"/>
    </row>
    <row r="121" spans="1:10" ht="11.1" customHeight="1" x14ac:dyDescent="0.2">
      <c r="A121" s="22" t="s">
        <v>597</v>
      </c>
      <c r="B121" s="15" t="s">
        <v>598</v>
      </c>
      <c r="C121" s="16">
        <v>4175</v>
      </c>
      <c r="D121" s="16">
        <v>0</v>
      </c>
      <c r="E121" s="16">
        <v>0</v>
      </c>
      <c r="F121" s="16">
        <v>0</v>
      </c>
      <c r="G121" s="16"/>
      <c r="H121" s="16"/>
    </row>
    <row r="122" spans="1:10" ht="11.1" customHeight="1" x14ac:dyDescent="0.2">
      <c r="A122" s="22" t="s">
        <v>599</v>
      </c>
      <c r="B122" s="15" t="s">
        <v>535</v>
      </c>
      <c r="C122" s="16">
        <v>0</v>
      </c>
      <c r="D122" s="16">
        <v>0</v>
      </c>
      <c r="E122" s="16">
        <v>0</v>
      </c>
      <c r="F122" s="16">
        <v>0</v>
      </c>
      <c r="G122" s="16"/>
      <c r="H122" s="16"/>
    </row>
    <row r="123" spans="1:10" ht="11.1" customHeight="1" x14ac:dyDescent="0.2">
      <c r="A123" s="22" t="s">
        <v>600</v>
      </c>
      <c r="B123" s="15" t="s">
        <v>906</v>
      </c>
      <c r="C123" s="16">
        <v>34669</v>
      </c>
      <c r="D123" s="16">
        <v>25619</v>
      </c>
      <c r="E123" s="16">
        <v>22154</v>
      </c>
      <c r="F123" s="16">
        <v>41161</v>
      </c>
      <c r="G123" s="16"/>
      <c r="H123" s="16"/>
    </row>
    <row r="124" spans="1:10" ht="11.1" customHeight="1" x14ac:dyDescent="0.2">
      <c r="A124" s="22" t="s">
        <v>690</v>
      </c>
      <c r="B124" s="15" t="s">
        <v>907</v>
      </c>
      <c r="C124" s="16">
        <v>7846</v>
      </c>
      <c r="D124" s="16">
        <v>8138</v>
      </c>
      <c r="E124" s="16">
        <v>4688</v>
      </c>
      <c r="F124" s="16">
        <v>7451</v>
      </c>
      <c r="G124" s="16"/>
      <c r="H124" s="16"/>
    </row>
    <row r="125" spans="1:10" ht="11.1" customHeight="1" x14ac:dyDescent="0.2">
      <c r="A125" s="22" t="s">
        <v>771</v>
      </c>
      <c r="B125" s="15" t="s">
        <v>910</v>
      </c>
      <c r="C125" s="16">
        <v>2193</v>
      </c>
      <c r="D125" s="16">
        <v>2207</v>
      </c>
      <c r="E125" s="16">
        <v>1613</v>
      </c>
      <c r="F125" s="16">
        <v>2326</v>
      </c>
      <c r="G125" s="16"/>
      <c r="H125" s="16"/>
    </row>
    <row r="126" spans="1:10" ht="11.1" customHeight="1" x14ac:dyDescent="0.2">
      <c r="A126" s="22" t="s">
        <v>850</v>
      </c>
      <c r="B126" s="15" t="s">
        <v>911</v>
      </c>
      <c r="C126" s="16">
        <v>275</v>
      </c>
      <c r="D126" s="16">
        <v>240</v>
      </c>
      <c r="E126" s="16">
        <v>148</v>
      </c>
      <c r="F126" s="16">
        <v>240</v>
      </c>
      <c r="G126" s="16"/>
      <c r="H126" s="16"/>
    </row>
    <row r="127" spans="1:10" ht="11.1" customHeight="1" x14ac:dyDescent="0.2">
      <c r="A127" s="22" t="s">
        <v>601</v>
      </c>
      <c r="B127" s="15" t="s">
        <v>538</v>
      </c>
      <c r="C127" s="16">
        <v>1210</v>
      </c>
      <c r="D127" s="16">
        <v>0</v>
      </c>
      <c r="E127" s="16">
        <v>0</v>
      </c>
      <c r="F127" s="16">
        <v>0</v>
      </c>
      <c r="G127" s="16"/>
      <c r="H127" s="16"/>
      <c r="I127" s="87"/>
      <c r="J127" s="87"/>
    </row>
    <row r="128" spans="1:10" ht="11.1" customHeight="1" x14ac:dyDescent="0.2">
      <c r="A128" s="22" t="s">
        <v>864</v>
      </c>
      <c r="B128" s="15" t="s">
        <v>865</v>
      </c>
      <c r="C128" s="16">
        <v>0</v>
      </c>
      <c r="D128" s="16">
        <v>0</v>
      </c>
      <c r="E128" s="16">
        <v>0</v>
      </c>
      <c r="F128" s="16">
        <v>0</v>
      </c>
      <c r="G128" s="16"/>
      <c r="H128" s="16"/>
    </row>
    <row r="129" spans="1:8" ht="11.1" customHeight="1" x14ac:dyDescent="0.2">
      <c r="A129" s="22" t="s">
        <v>989</v>
      </c>
      <c r="B129" s="15" t="s">
        <v>988</v>
      </c>
      <c r="C129" s="16">
        <v>0</v>
      </c>
      <c r="D129" s="16">
        <v>0</v>
      </c>
      <c r="E129" s="16">
        <v>0</v>
      </c>
      <c r="F129" s="16">
        <v>0</v>
      </c>
      <c r="G129" s="16"/>
      <c r="H129" s="16"/>
    </row>
    <row r="130" spans="1:8" ht="11.1" customHeight="1" x14ac:dyDescent="0.2">
      <c r="A130" s="22" t="s">
        <v>602</v>
      </c>
      <c r="B130" s="15" t="s">
        <v>603</v>
      </c>
      <c r="C130" s="16">
        <v>154774</v>
      </c>
      <c r="D130" s="16">
        <v>118000</v>
      </c>
      <c r="E130" s="16">
        <v>0</v>
      </c>
      <c r="F130" s="16">
        <v>118000</v>
      </c>
      <c r="G130" s="16"/>
      <c r="H130" s="16"/>
    </row>
    <row r="131" spans="1:8" ht="11.1" customHeight="1" x14ac:dyDescent="0.2">
      <c r="A131" s="22" t="s">
        <v>604</v>
      </c>
      <c r="B131" s="15" t="s">
        <v>605</v>
      </c>
      <c r="C131" s="16">
        <v>0</v>
      </c>
      <c r="D131" s="16">
        <v>0</v>
      </c>
      <c r="E131" s="16">
        <v>0</v>
      </c>
      <c r="F131" s="16">
        <v>0</v>
      </c>
      <c r="G131" s="16"/>
      <c r="H131" s="16"/>
    </row>
    <row r="132" spans="1:8" ht="11.1" customHeight="1" x14ac:dyDescent="0.2">
      <c r="A132" s="22" t="s">
        <v>1092</v>
      </c>
      <c r="B132" s="15" t="s">
        <v>1016</v>
      </c>
      <c r="C132" s="16">
        <v>76376</v>
      </c>
      <c r="D132" s="16">
        <v>0</v>
      </c>
      <c r="E132" s="16">
        <v>0</v>
      </c>
      <c r="F132" s="16">
        <v>0</v>
      </c>
      <c r="G132" s="16"/>
      <c r="H132" s="16"/>
    </row>
    <row r="133" spans="1:8" ht="11.1" customHeight="1" x14ac:dyDescent="0.2">
      <c r="A133" s="22" t="s">
        <v>606</v>
      </c>
      <c r="B133" s="15" t="s">
        <v>607</v>
      </c>
      <c r="C133" s="16">
        <v>0</v>
      </c>
      <c r="D133" s="16">
        <v>0</v>
      </c>
      <c r="E133" s="16">
        <v>0</v>
      </c>
      <c r="F133" s="16">
        <v>0</v>
      </c>
      <c r="G133" s="16"/>
      <c r="H133" s="16"/>
    </row>
    <row r="134" spans="1:8" ht="11.1" customHeight="1" x14ac:dyDescent="0.2">
      <c r="A134" s="22" t="s">
        <v>608</v>
      </c>
      <c r="B134" s="15" t="s">
        <v>555</v>
      </c>
      <c r="C134" s="16">
        <v>0</v>
      </c>
      <c r="D134" s="16">
        <v>100000</v>
      </c>
      <c r="E134" s="16">
        <v>0</v>
      </c>
      <c r="F134" s="16">
        <v>100000</v>
      </c>
      <c r="G134" s="16"/>
      <c r="H134" s="16"/>
    </row>
    <row r="135" spans="1:8" ht="6" customHeight="1" x14ac:dyDescent="0.2">
      <c r="A135" s="22"/>
      <c r="B135" s="15"/>
      <c r="C135" s="16"/>
      <c r="D135" s="16"/>
      <c r="E135" s="16"/>
      <c r="F135" s="16"/>
      <c r="G135" s="16"/>
      <c r="H135" s="16"/>
    </row>
    <row r="136" spans="1:8" ht="16.5" customHeight="1" x14ac:dyDescent="0.2">
      <c r="A136" s="62"/>
      <c r="B136" s="63" t="s">
        <v>660</v>
      </c>
      <c r="C136" s="64">
        <f t="shared" ref="C136:F136" si="7">SUM(C114:C134)</f>
        <v>2072711</v>
      </c>
      <c r="D136" s="64">
        <f t="shared" si="7"/>
        <v>2131930</v>
      </c>
      <c r="E136" s="64">
        <f t="shared" si="7"/>
        <v>1929208</v>
      </c>
      <c r="F136" s="64">
        <f t="shared" si="7"/>
        <v>2348556</v>
      </c>
      <c r="G136" s="64">
        <f t="shared" ref="G136" si="8">SUM(G114:G134)</f>
        <v>0</v>
      </c>
      <c r="H136" s="64">
        <f t="shared" ref="H136" si="9">SUM(H114:H134)</f>
        <v>0</v>
      </c>
    </row>
    <row r="137" spans="1:8" ht="11.1" customHeight="1" x14ac:dyDescent="0.2">
      <c r="A137" s="89"/>
      <c r="B137" s="92"/>
      <c r="C137" s="87"/>
      <c r="D137" s="87"/>
      <c r="E137" s="87"/>
      <c r="F137" s="87"/>
      <c r="G137" s="87"/>
      <c r="H137" s="87"/>
    </row>
    <row r="138" spans="1:8" ht="11.1" customHeight="1" x14ac:dyDescent="0.2">
      <c r="A138" s="22" t="s">
        <v>609</v>
      </c>
      <c r="B138" s="15" t="s">
        <v>610</v>
      </c>
      <c r="C138" s="16">
        <v>1470</v>
      </c>
      <c r="D138" s="16">
        <v>1470</v>
      </c>
      <c r="E138" s="16">
        <v>1470</v>
      </c>
      <c r="F138" s="16">
        <v>1470</v>
      </c>
      <c r="G138" s="16"/>
      <c r="H138" s="16"/>
    </row>
    <row r="139" spans="1:8" ht="11.1" customHeight="1" x14ac:dyDescent="0.2">
      <c r="A139" s="22" t="s">
        <v>612</v>
      </c>
      <c r="B139" s="15" t="s">
        <v>509</v>
      </c>
      <c r="C139" s="16">
        <v>61</v>
      </c>
      <c r="D139" s="16">
        <v>0</v>
      </c>
      <c r="E139" s="16">
        <v>307</v>
      </c>
      <c r="F139" s="16">
        <v>0</v>
      </c>
      <c r="G139" s="16"/>
      <c r="H139" s="16"/>
    </row>
    <row r="140" spans="1:8" ht="11.1" customHeight="1" x14ac:dyDescent="0.2">
      <c r="A140" s="22"/>
      <c r="B140" s="15"/>
      <c r="C140" s="16"/>
      <c r="D140" s="16"/>
      <c r="E140" s="16"/>
      <c r="F140" s="16"/>
      <c r="G140" s="16"/>
      <c r="H140" s="16"/>
    </row>
    <row r="141" spans="1:8" ht="11.1" customHeight="1" x14ac:dyDescent="0.2">
      <c r="A141" s="62"/>
      <c r="B141" s="63" t="s">
        <v>662</v>
      </c>
      <c r="C141" s="64">
        <f t="shared" ref="C141:E141" si="10">SUM(C138:C139)</f>
        <v>1531</v>
      </c>
      <c r="D141" s="64">
        <f t="shared" si="10"/>
        <v>1470</v>
      </c>
      <c r="E141" s="64">
        <f t="shared" si="10"/>
        <v>1777</v>
      </c>
      <c r="F141" s="64">
        <f t="shared" ref="F141:G141" si="11">SUM(F138:F139)</f>
        <v>1470</v>
      </c>
      <c r="G141" s="64">
        <f t="shared" si="11"/>
        <v>0</v>
      </c>
      <c r="H141" s="64">
        <f t="shared" ref="H141" si="12">SUM(H138:H139)</f>
        <v>0</v>
      </c>
    </row>
    <row r="142" spans="1:8" ht="11.1" customHeight="1" x14ac:dyDescent="0.2">
      <c r="A142" s="89"/>
      <c r="B142" s="92"/>
      <c r="C142" s="87"/>
      <c r="D142" s="87"/>
      <c r="E142" s="87"/>
      <c r="F142" s="87"/>
      <c r="G142" s="87"/>
      <c r="H142" s="87"/>
    </row>
    <row r="143" spans="1:8" ht="11.1" customHeight="1" x14ac:dyDescent="0.2">
      <c r="A143" s="22" t="s">
        <v>613</v>
      </c>
      <c r="B143" s="15" t="s">
        <v>610</v>
      </c>
      <c r="C143" s="16">
        <v>1834</v>
      </c>
      <c r="D143" s="16">
        <v>1834</v>
      </c>
      <c r="E143" s="16">
        <v>1834</v>
      </c>
      <c r="F143" s="16">
        <v>1834</v>
      </c>
      <c r="G143" s="16"/>
      <c r="H143" s="16"/>
    </row>
    <row r="144" spans="1:8" ht="11.1" customHeight="1" x14ac:dyDescent="0.2">
      <c r="A144" s="22" t="s">
        <v>614</v>
      </c>
      <c r="B144" s="15" t="s">
        <v>509</v>
      </c>
      <c r="C144" s="16">
        <v>69</v>
      </c>
      <c r="D144" s="16">
        <v>0</v>
      </c>
      <c r="E144" s="16">
        <v>349</v>
      </c>
      <c r="F144" s="16">
        <v>0</v>
      </c>
      <c r="G144" s="16"/>
      <c r="H144" s="16"/>
    </row>
    <row r="145" spans="1:8" ht="11.1" customHeight="1" x14ac:dyDescent="0.2">
      <c r="A145" s="22"/>
      <c r="B145" s="15"/>
      <c r="C145" s="16"/>
      <c r="D145" s="16"/>
      <c r="E145" s="16"/>
      <c r="F145" s="16"/>
      <c r="G145" s="16"/>
      <c r="H145" s="16"/>
    </row>
    <row r="146" spans="1:8" ht="11.1" customHeight="1" x14ac:dyDescent="0.2">
      <c r="A146" s="62"/>
      <c r="B146" s="63" t="s">
        <v>663</v>
      </c>
      <c r="C146" s="64">
        <f t="shared" ref="C146:E146" si="13">SUM(C143:C144)</f>
        <v>1903</v>
      </c>
      <c r="D146" s="64">
        <f t="shared" si="13"/>
        <v>1834</v>
      </c>
      <c r="E146" s="64">
        <f t="shared" si="13"/>
        <v>2183</v>
      </c>
      <c r="F146" s="64">
        <f t="shared" ref="F146:G146" si="14">SUM(F143:F144)</f>
        <v>1834</v>
      </c>
      <c r="G146" s="64">
        <f t="shared" si="14"/>
        <v>0</v>
      </c>
      <c r="H146" s="64">
        <f t="shared" ref="H146" si="15">SUM(H143:H144)</f>
        <v>0</v>
      </c>
    </row>
    <row r="147" spans="1:8" ht="11.1" customHeight="1" x14ac:dyDescent="0.2">
      <c r="A147" s="89"/>
      <c r="B147" s="92"/>
      <c r="C147" s="87"/>
      <c r="D147" s="87"/>
      <c r="E147" s="87"/>
      <c r="F147" s="87"/>
      <c r="G147" s="87"/>
      <c r="H147" s="87"/>
    </row>
    <row r="148" spans="1:8" ht="11.1" customHeight="1" x14ac:dyDescent="0.2">
      <c r="A148" s="22" t="s">
        <v>615</v>
      </c>
      <c r="B148" s="15" t="s">
        <v>610</v>
      </c>
      <c r="C148" s="16">
        <v>1688</v>
      </c>
      <c r="D148" s="16">
        <v>1688</v>
      </c>
      <c r="E148" s="16">
        <v>1688</v>
      </c>
      <c r="F148" s="16">
        <v>1688</v>
      </c>
      <c r="G148" s="16"/>
      <c r="H148" s="16"/>
    </row>
    <row r="149" spans="1:8" ht="11.1" customHeight="1" x14ac:dyDescent="0.2">
      <c r="A149" s="22" t="s">
        <v>616</v>
      </c>
      <c r="B149" s="15" t="s">
        <v>509</v>
      </c>
      <c r="C149" s="16">
        <v>48</v>
      </c>
      <c r="D149" s="16">
        <v>0</v>
      </c>
      <c r="E149" s="16">
        <v>249</v>
      </c>
      <c r="F149" s="16">
        <v>0</v>
      </c>
      <c r="G149" s="16"/>
      <c r="H149" s="16"/>
    </row>
    <row r="150" spans="1:8" ht="11.1" customHeight="1" x14ac:dyDescent="0.2">
      <c r="A150" s="22"/>
      <c r="B150" s="15"/>
      <c r="C150" s="16"/>
      <c r="D150" s="16"/>
      <c r="E150" s="16"/>
      <c r="F150" s="16"/>
      <c r="G150" s="16"/>
      <c r="H150" s="16"/>
    </row>
    <row r="151" spans="1:8" ht="11.1" customHeight="1" x14ac:dyDescent="0.2">
      <c r="A151" s="62"/>
      <c r="B151" s="63" t="s">
        <v>687</v>
      </c>
      <c r="C151" s="64">
        <f t="shared" ref="C151:E151" si="16">SUM(C148:C149)</f>
        <v>1736</v>
      </c>
      <c r="D151" s="64">
        <f t="shared" si="16"/>
        <v>1688</v>
      </c>
      <c r="E151" s="64">
        <f t="shared" si="16"/>
        <v>1937</v>
      </c>
      <c r="F151" s="64">
        <f t="shared" ref="F151:G151" si="17">SUM(F148:F149)</f>
        <v>1688</v>
      </c>
      <c r="G151" s="64">
        <f t="shared" si="17"/>
        <v>0</v>
      </c>
      <c r="H151" s="64">
        <f t="shared" ref="H151" si="18">SUM(H148:H149)</f>
        <v>0</v>
      </c>
    </row>
    <row r="152" spans="1:8" ht="11.1" customHeight="1" x14ac:dyDescent="0.2">
      <c r="A152" s="89"/>
      <c r="B152" s="92"/>
      <c r="C152" s="87"/>
      <c r="D152" s="87"/>
      <c r="E152" s="87"/>
      <c r="F152" s="87"/>
      <c r="G152" s="87"/>
      <c r="H152" s="87"/>
    </row>
    <row r="153" spans="1:8" ht="11.1" customHeight="1" x14ac:dyDescent="0.2">
      <c r="A153" s="22" t="s">
        <v>617</v>
      </c>
      <c r="B153" s="15" t="s">
        <v>610</v>
      </c>
      <c r="C153" s="16">
        <v>2385</v>
      </c>
      <c r="D153" s="16">
        <v>2385</v>
      </c>
      <c r="E153" s="16">
        <v>2385</v>
      </c>
      <c r="F153" s="16">
        <v>2385</v>
      </c>
      <c r="G153" s="16"/>
      <c r="H153" s="16"/>
    </row>
    <row r="154" spans="1:8" ht="11.1" customHeight="1" x14ac:dyDescent="0.2">
      <c r="A154" s="22" t="s">
        <v>618</v>
      </c>
      <c r="B154" s="15" t="s">
        <v>509</v>
      </c>
      <c r="C154" s="16">
        <v>69</v>
      </c>
      <c r="D154" s="16">
        <v>0</v>
      </c>
      <c r="E154" s="16">
        <v>356</v>
      </c>
      <c r="F154" s="16">
        <v>0</v>
      </c>
      <c r="G154" s="16"/>
      <c r="H154" s="16"/>
    </row>
    <row r="155" spans="1:8" ht="11.1" customHeight="1" x14ac:dyDescent="0.2">
      <c r="A155" s="22"/>
      <c r="B155" s="15"/>
      <c r="C155" s="16"/>
      <c r="D155" s="16"/>
      <c r="E155" s="16"/>
      <c r="F155" s="16"/>
      <c r="G155" s="16"/>
      <c r="H155" s="16"/>
    </row>
    <row r="156" spans="1:8" s="65" customFormat="1" ht="11.1" customHeight="1" x14ac:dyDescent="0.2">
      <c r="A156" s="62"/>
      <c r="B156" s="63" t="s">
        <v>665</v>
      </c>
      <c r="C156" s="64">
        <f t="shared" ref="C156:E156" si="19">SUM(C153:C154)</f>
        <v>2454</v>
      </c>
      <c r="D156" s="64">
        <f t="shared" si="19"/>
        <v>2385</v>
      </c>
      <c r="E156" s="64">
        <f t="shared" si="19"/>
        <v>2741</v>
      </c>
      <c r="F156" s="64">
        <f t="shared" ref="F156:G156" si="20">SUM(F153:F154)</f>
        <v>2385</v>
      </c>
      <c r="G156" s="64">
        <f t="shared" si="20"/>
        <v>0</v>
      </c>
      <c r="H156" s="64">
        <f t="shared" ref="H156" si="21">SUM(H153:H154)</f>
        <v>0</v>
      </c>
    </row>
    <row r="157" spans="1:8" ht="11.1" customHeight="1" x14ac:dyDescent="0.2">
      <c r="A157" s="89"/>
      <c r="B157" s="92"/>
      <c r="C157" s="87"/>
      <c r="D157" s="87"/>
      <c r="E157" s="87"/>
      <c r="F157" s="87"/>
      <c r="G157" s="87"/>
      <c r="H157" s="87"/>
    </row>
    <row r="158" spans="1:8" ht="11.1" customHeight="1" x14ac:dyDescent="0.2">
      <c r="A158" s="22" t="s">
        <v>619</v>
      </c>
      <c r="B158" s="15" t="s">
        <v>557</v>
      </c>
      <c r="C158" s="16">
        <v>398233</v>
      </c>
      <c r="D158" s="16">
        <v>591772</v>
      </c>
      <c r="E158" s="16">
        <v>591772</v>
      </c>
      <c r="F158" s="16">
        <v>606769</v>
      </c>
      <c r="G158" s="16"/>
      <c r="H158" s="16"/>
    </row>
    <row r="159" spans="1:8" ht="10.5" customHeight="1" x14ac:dyDescent="0.2">
      <c r="A159" s="22" t="s">
        <v>620</v>
      </c>
      <c r="B159" s="15" t="s">
        <v>509</v>
      </c>
      <c r="C159" s="16">
        <v>535</v>
      </c>
      <c r="D159" s="16">
        <v>0</v>
      </c>
      <c r="E159" s="16">
        <v>5732</v>
      </c>
      <c r="F159" s="16">
        <v>0</v>
      </c>
      <c r="G159" s="16"/>
      <c r="H159" s="16"/>
    </row>
    <row r="160" spans="1:8" ht="11.1" customHeight="1" x14ac:dyDescent="0.2">
      <c r="A160" s="22" t="s">
        <v>851</v>
      </c>
      <c r="B160" s="15" t="s">
        <v>852</v>
      </c>
      <c r="C160" s="16">
        <v>58795</v>
      </c>
      <c r="D160" s="16">
        <v>0</v>
      </c>
      <c r="E160" s="16">
        <v>0</v>
      </c>
      <c r="F160" s="16">
        <v>0</v>
      </c>
      <c r="G160" s="16"/>
      <c r="H160" s="16"/>
    </row>
    <row r="161" spans="1:8" ht="11.1" customHeight="1" x14ac:dyDescent="0.2">
      <c r="A161" s="22" t="s">
        <v>621</v>
      </c>
      <c r="B161" s="15" t="s">
        <v>555</v>
      </c>
      <c r="C161" s="16">
        <v>0</v>
      </c>
      <c r="D161" s="16">
        <v>0</v>
      </c>
      <c r="E161" s="16">
        <v>0</v>
      </c>
      <c r="F161" s="16">
        <v>0</v>
      </c>
      <c r="G161" s="16"/>
      <c r="H161" s="16"/>
    </row>
    <row r="162" spans="1:8" ht="11.1" customHeight="1" x14ac:dyDescent="0.2">
      <c r="A162" s="22"/>
      <c r="B162" s="15"/>
      <c r="C162" s="16"/>
      <c r="D162" s="16"/>
      <c r="E162" s="16"/>
      <c r="F162" s="16"/>
      <c r="G162" s="16"/>
      <c r="H162" s="16"/>
    </row>
    <row r="163" spans="1:8" ht="11.1" customHeight="1" x14ac:dyDescent="0.2">
      <c r="A163" s="62"/>
      <c r="B163" s="63" t="s">
        <v>666</v>
      </c>
      <c r="C163" s="64">
        <f t="shared" ref="C163:E163" si="22">SUM(C158:C161)</f>
        <v>457563</v>
      </c>
      <c r="D163" s="64">
        <f t="shared" si="22"/>
        <v>591772</v>
      </c>
      <c r="E163" s="64">
        <f t="shared" si="22"/>
        <v>597504</v>
      </c>
      <c r="F163" s="64">
        <f t="shared" ref="F163" si="23">SUM(F158:F161)</f>
        <v>606769</v>
      </c>
      <c r="G163" s="64">
        <f t="shared" ref="G163:H163" si="24">SUM(G158:G161)</f>
        <v>0</v>
      </c>
      <c r="H163" s="64">
        <f t="shared" si="24"/>
        <v>0</v>
      </c>
    </row>
    <row r="164" spans="1:8" ht="11.1" customHeight="1" x14ac:dyDescent="0.2">
      <c r="A164" s="89"/>
      <c r="B164" s="92"/>
      <c r="C164" s="87"/>
      <c r="D164" s="87"/>
      <c r="E164" s="87"/>
      <c r="F164" s="87"/>
      <c r="G164" s="87"/>
      <c r="H164" s="87"/>
    </row>
    <row r="165" spans="1:8" s="65" customFormat="1" ht="11.1" customHeight="1" x14ac:dyDescent="0.2">
      <c r="A165" s="22" t="s">
        <v>622</v>
      </c>
      <c r="B165" s="15" t="s">
        <v>874</v>
      </c>
      <c r="C165" s="16">
        <v>240192</v>
      </c>
      <c r="D165" s="16">
        <v>196675</v>
      </c>
      <c r="E165" s="16">
        <v>176097</v>
      </c>
      <c r="F165" s="16">
        <v>197116</v>
      </c>
      <c r="G165" s="16"/>
      <c r="H165" s="16"/>
    </row>
    <row r="166" spans="1:8" ht="11.1" customHeight="1" x14ac:dyDescent="0.2">
      <c r="A166" s="22" t="s">
        <v>624</v>
      </c>
      <c r="B166" s="15" t="s">
        <v>625</v>
      </c>
      <c r="C166" s="16">
        <v>11138</v>
      </c>
      <c r="D166" s="16">
        <v>7000</v>
      </c>
      <c r="E166" s="16">
        <v>2815</v>
      </c>
      <c r="F166" s="16">
        <v>7000</v>
      </c>
      <c r="G166" s="16"/>
      <c r="H166" s="16"/>
    </row>
    <row r="167" spans="1:8" ht="11.1" customHeight="1" x14ac:dyDescent="0.2">
      <c r="A167" s="22" t="s">
        <v>626</v>
      </c>
      <c r="B167" s="15" t="s">
        <v>611</v>
      </c>
      <c r="C167" s="16">
        <v>1262</v>
      </c>
      <c r="D167" s="16">
        <v>800</v>
      </c>
      <c r="E167" s="16">
        <v>2628</v>
      </c>
      <c r="F167" s="16">
        <v>1000</v>
      </c>
      <c r="G167" s="16"/>
      <c r="H167" s="16"/>
    </row>
    <row r="168" spans="1:8" ht="11.1" customHeight="1" x14ac:dyDescent="0.2">
      <c r="A168" s="22" t="s">
        <v>627</v>
      </c>
      <c r="B168" s="15" t="s">
        <v>509</v>
      </c>
      <c r="C168" s="16">
        <v>678</v>
      </c>
      <c r="D168" s="16">
        <v>0</v>
      </c>
      <c r="E168" s="16">
        <v>1903</v>
      </c>
      <c r="F168" s="16">
        <v>0</v>
      </c>
      <c r="G168" s="16"/>
      <c r="H168" s="16"/>
    </row>
    <row r="169" spans="1:8" ht="11.1" customHeight="1" x14ac:dyDescent="0.2">
      <c r="A169" s="22" t="s">
        <v>946</v>
      </c>
      <c r="B169" s="15" t="s">
        <v>947</v>
      </c>
      <c r="C169" s="16">
        <v>25</v>
      </c>
      <c r="D169" s="16">
        <v>0</v>
      </c>
      <c r="E169" s="16">
        <v>0</v>
      </c>
      <c r="F169" s="16">
        <v>0</v>
      </c>
      <c r="G169" s="16"/>
      <c r="H169" s="16"/>
    </row>
    <row r="170" spans="1:8" ht="11.1" customHeight="1" x14ac:dyDescent="0.2">
      <c r="A170" s="22" t="s">
        <v>930</v>
      </c>
      <c r="B170" s="15" t="s">
        <v>931</v>
      </c>
      <c r="C170" s="16">
        <v>0</v>
      </c>
      <c r="D170" s="16">
        <v>0</v>
      </c>
      <c r="E170" s="16">
        <v>0</v>
      </c>
      <c r="F170" s="16">
        <v>0</v>
      </c>
      <c r="G170" s="16"/>
      <c r="H170" s="16"/>
    </row>
    <row r="171" spans="1:8" ht="11.1" customHeight="1" x14ac:dyDescent="0.2">
      <c r="A171" s="22" t="s">
        <v>990</v>
      </c>
      <c r="B171" s="15" t="s">
        <v>991</v>
      </c>
      <c r="C171" s="16">
        <v>0</v>
      </c>
      <c r="D171" s="16">
        <v>0</v>
      </c>
      <c r="E171" s="16">
        <v>0</v>
      </c>
      <c r="F171" s="16">
        <v>0</v>
      </c>
      <c r="G171" s="16"/>
      <c r="H171" s="16"/>
    </row>
    <row r="172" spans="1:8" ht="11.1" customHeight="1" x14ac:dyDescent="0.2">
      <c r="A172" s="22"/>
      <c r="B172" s="15"/>
      <c r="C172" s="16"/>
      <c r="D172" s="16"/>
      <c r="E172" s="16"/>
      <c r="F172" s="16"/>
      <c r="G172" s="16"/>
      <c r="H172" s="16"/>
    </row>
    <row r="173" spans="1:8" ht="11.1" customHeight="1" x14ac:dyDescent="0.2">
      <c r="A173" s="62"/>
      <c r="B173" s="63" t="s">
        <v>688</v>
      </c>
      <c r="C173" s="64">
        <f>SUM(C165:C171)</f>
        <v>253295</v>
      </c>
      <c r="D173" s="64">
        <f t="shared" ref="D173:F173" si="25">SUM(D165:D171)</f>
        <v>204475</v>
      </c>
      <c r="E173" s="64">
        <f t="shared" si="25"/>
        <v>183443</v>
      </c>
      <c r="F173" s="64">
        <f t="shared" si="25"/>
        <v>205116</v>
      </c>
      <c r="G173" s="64">
        <f t="shared" ref="G173:H173" si="26">SUM(G165:G171)</f>
        <v>0</v>
      </c>
      <c r="H173" s="64">
        <f t="shared" si="26"/>
        <v>0</v>
      </c>
    </row>
    <row r="174" spans="1:8" s="65" customFormat="1" ht="11.1" customHeight="1" x14ac:dyDescent="0.2">
      <c r="A174" s="89"/>
      <c r="B174" s="92"/>
      <c r="C174" s="87"/>
      <c r="D174" s="87"/>
      <c r="E174" s="87"/>
      <c r="F174" s="87"/>
      <c r="G174" s="87"/>
      <c r="H174" s="87"/>
    </row>
    <row r="175" spans="1:8" ht="11.1" customHeight="1" x14ac:dyDescent="0.2">
      <c r="A175" s="22" t="s">
        <v>628</v>
      </c>
      <c r="B175" s="15" t="s">
        <v>610</v>
      </c>
      <c r="C175" s="16">
        <v>5070</v>
      </c>
      <c r="D175" s="16">
        <v>3461</v>
      </c>
      <c r="E175" s="16">
        <v>3461</v>
      </c>
      <c r="F175" s="16">
        <v>0</v>
      </c>
      <c r="G175" s="16"/>
      <c r="H175" s="16"/>
    </row>
    <row r="176" spans="1:8" ht="11.1" customHeight="1" x14ac:dyDescent="0.2">
      <c r="A176" s="22" t="s">
        <v>629</v>
      </c>
      <c r="B176" s="15" t="s">
        <v>623</v>
      </c>
      <c r="C176" s="16">
        <v>28818</v>
      </c>
      <c r="D176" s="16">
        <v>29648</v>
      </c>
      <c r="E176" s="16">
        <v>20257</v>
      </c>
      <c r="F176" s="16">
        <v>30007</v>
      </c>
      <c r="G176" s="16"/>
      <c r="H176" s="16"/>
    </row>
    <row r="177" spans="1:8" ht="11.1" customHeight="1" x14ac:dyDescent="0.2">
      <c r="A177" s="22" t="s">
        <v>1031</v>
      </c>
      <c r="B177" s="15" t="s">
        <v>1032</v>
      </c>
      <c r="C177" s="16">
        <v>420</v>
      </c>
      <c r="D177" s="16">
        <v>0</v>
      </c>
      <c r="E177" s="16">
        <v>0</v>
      </c>
      <c r="F177" s="16">
        <v>0</v>
      </c>
      <c r="G177" s="16"/>
      <c r="H177" s="16"/>
    </row>
    <row r="178" spans="1:8" ht="11.1" customHeight="1" x14ac:dyDescent="0.2">
      <c r="A178" s="22" t="s">
        <v>630</v>
      </c>
      <c r="B178" s="15" t="s">
        <v>611</v>
      </c>
      <c r="C178" s="16">
        <v>435</v>
      </c>
      <c r="D178" s="16">
        <v>300</v>
      </c>
      <c r="E178" s="16">
        <v>275</v>
      </c>
      <c r="F178" s="16">
        <v>300</v>
      </c>
      <c r="G178" s="16"/>
      <c r="H178" s="16"/>
    </row>
    <row r="179" spans="1:8" ht="11.1" customHeight="1" x14ac:dyDescent="0.2">
      <c r="A179" s="22" t="s">
        <v>631</v>
      </c>
      <c r="B179" s="15" t="s">
        <v>509</v>
      </c>
      <c r="C179" s="16">
        <v>55</v>
      </c>
      <c r="D179" s="16">
        <v>0</v>
      </c>
      <c r="E179" s="16">
        <v>287</v>
      </c>
      <c r="F179" s="16">
        <v>0</v>
      </c>
      <c r="G179" s="16"/>
      <c r="H179" s="16"/>
    </row>
    <row r="180" spans="1:8" ht="11.1" customHeight="1" x14ac:dyDescent="0.2">
      <c r="A180" s="22" t="s">
        <v>948</v>
      </c>
      <c r="B180" s="15" t="s">
        <v>949</v>
      </c>
      <c r="C180" s="16">
        <v>0</v>
      </c>
      <c r="D180" s="16">
        <v>0</v>
      </c>
      <c r="E180" s="16">
        <v>15</v>
      </c>
      <c r="F180" s="16">
        <v>0</v>
      </c>
      <c r="G180" s="16"/>
      <c r="H180" s="16"/>
    </row>
    <row r="181" spans="1:8" ht="11.1" customHeight="1" x14ac:dyDescent="0.2">
      <c r="A181" s="22" t="s">
        <v>950</v>
      </c>
      <c r="B181" s="15" t="s">
        <v>931</v>
      </c>
      <c r="C181" s="16">
        <v>0</v>
      </c>
      <c r="D181" s="16">
        <v>0</v>
      </c>
      <c r="E181" s="16">
        <v>0</v>
      </c>
      <c r="F181" s="16">
        <v>0</v>
      </c>
      <c r="G181" s="16"/>
      <c r="H181" s="16"/>
    </row>
    <row r="182" spans="1:8" ht="11.1" customHeight="1" x14ac:dyDescent="0.2">
      <c r="A182" s="22" t="s">
        <v>992</v>
      </c>
      <c r="B182" s="15" t="s">
        <v>991</v>
      </c>
      <c r="C182" s="16">
        <v>0</v>
      </c>
      <c r="D182" s="16">
        <v>0</v>
      </c>
      <c r="E182" s="16">
        <v>0</v>
      </c>
      <c r="F182" s="16">
        <v>0</v>
      </c>
      <c r="G182" s="16"/>
      <c r="H182" s="16"/>
    </row>
    <row r="183" spans="1:8" ht="11.1" customHeight="1" x14ac:dyDescent="0.2">
      <c r="A183" s="22"/>
      <c r="B183" s="15"/>
      <c r="C183" s="16"/>
      <c r="D183" s="16"/>
      <c r="E183" s="16"/>
      <c r="F183" s="16"/>
      <c r="G183" s="16"/>
      <c r="H183" s="16"/>
    </row>
    <row r="184" spans="1:8" ht="11.1" customHeight="1" x14ac:dyDescent="0.2">
      <c r="A184" s="62"/>
      <c r="B184" s="63" t="s">
        <v>668</v>
      </c>
      <c r="C184" s="64">
        <f>SUM(C175:C182)</f>
        <v>34798</v>
      </c>
      <c r="D184" s="64">
        <f t="shared" ref="D184:F184" si="27">SUM(D175:D182)</f>
        <v>33409</v>
      </c>
      <c r="E184" s="64">
        <f t="shared" si="27"/>
        <v>24295</v>
      </c>
      <c r="F184" s="64">
        <f t="shared" si="27"/>
        <v>30307</v>
      </c>
      <c r="G184" s="64">
        <f t="shared" ref="G184:H184" si="28">SUM(G175:G182)</f>
        <v>0</v>
      </c>
      <c r="H184" s="64">
        <f t="shared" si="28"/>
        <v>0</v>
      </c>
    </row>
    <row r="185" spans="1:8" ht="11.1" customHeight="1" x14ac:dyDescent="0.2">
      <c r="A185" s="89"/>
      <c r="B185" s="92"/>
      <c r="C185" s="87"/>
      <c r="D185" s="87"/>
      <c r="E185" s="87"/>
      <c r="F185" s="87"/>
      <c r="G185" s="87"/>
      <c r="H185" s="87"/>
    </row>
    <row r="186" spans="1:8" ht="11.1" customHeight="1" x14ac:dyDescent="0.2">
      <c r="A186" s="22" t="s">
        <v>632</v>
      </c>
      <c r="B186" s="15" t="s">
        <v>610</v>
      </c>
      <c r="C186" s="16">
        <v>11315</v>
      </c>
      <c r="D186" s="16">
        <v>18275</v>
      </c>
      <c r="E186" s="16">
        <v>18275</v>
      </c>
      <c r="F186" s="16">
        <v>17850</v>
      </c>
      <c r="G186" s="16"/>
      <c r="H186" s="16"/>
    </row>
    <row r="187" spans="1:8" ht="11.1" customHeight="1" x14ac:dyDescent="0.2">
      <c r="A187" s="22" t="s">
        <v>633</v>
      </c>
      <c r="B187" s="15" t="s">
        <v>623</v>
      </c>
      <c r="C187" s="16">
        <v>37876</v>
      </c>
      <c r="D187" s="16">
        <v>41100</v>
      </c>
      <c r="E187" s="16">
        <v>43381</v>
      </c>
      <c r="F187" s="16">
        <v>42000</v>
      </c>
      <c r="G187" s="16"/>
      <c r="H187" s="16"/>
    </row>
    <row r="188" spans="1:8" ht="11.1" customHeight="1" x14ac:dyDescent="0.2">
      <c r="A188" s="22" t="s">
        <v>634</v>
      </c>
      <c r="B188" s="15" t="s">
        <v>611</v>
      </c>
      <c r="C188" s="16">
        <v>1026</v>
      </c>
      <c r="D188" s="16">
        <v>750</v>
      </c>
      <c r="E188" s="16">
        <v>338</v>
      </c>
      <c r="F188" s="16">
        <v>300</v>
      </c>
      <c r="G188" s="16"/>
      <c r="H188" s="16"/>
    </row>
    <row r="189" spans="1:8" ht="11.1" customHeight="1" x14ac:dyDescent="0.2">
      <c r="A189" s="22" t="s">
        <v>635</v>
      </c>
      <c r="B189" s="15" t="s">
        <v>509</v>
      </c>
      <c r="C189" s="16">
        <v>156</v>
      </c>
      <c r="D189" s="16">
        <v>0</v>
      </c>
      <c r="E189" s="16">
        <v>930</v>
      </c>
      <c r="F189" s="16">
        <v>0</v>
      </c>
      <c r="G189" s="16"/>
      <c r="H189" s="16"/>
    </row>
    <row r="190" spans="1:8" ht="11.1" customHeight="1" x14ac:dyDescent="0.2">
      <c r="A190" s="22" t="s">
        <v>951</v>
      </c>
      <c r="B190" s="15" t="s">
        <v>952</v>
      </c>
      <c r="C190" s="16">
        <v>0</v>
      </c>
      <c r="D190" s="16">
        <v>0</v>
      </c>
      <c r="E190" s="16">
        <v>0</v>
      </c>
      <c r="F190" s="16">
        <v>0</v>
      </c>
      <c r="G190" s="16"/>
      <c r="H190" s="16"/>
    </row>
    <row r="191" spans="1:8" ht="11.1" customHeight="1" x14ac:dyDescent="0.2">
      <c r="A191" s="22" t="s">
        <v>636</v>
      </c>
      <c r="B191" s="15" t="s">
        <v>533</v>
      </c>
      <c r="C191" s="16">
        <v>0</v>
      </c>
      <c r="D191" s="16">
        <v>0</v>
      </c>
      <c r="E191" s="16">
        <v>0</v>
      </c>
      <c r="F191" s="16">
        <v>0</v>
      </c>
      <c r="G191" s="16"/>
      <c r="H191" s="16"/>
    </row>
    <row r="192" spans="1:8" ht="11.1" customHeight="1" x14ac:dyDescent="0.2">
      <c r="A192" s="22" t="s">
        <v>637</v>
      </c>
      <c r="B192" s="15" t="s">
        <v>538</v>
      </c>
      <c r="C192" s="16">
        <v>0</v>
      </c>
      <c r="D192" s="16">
        <v>0</v>
      </c>
      <c r="E192" s="16">
        <v>0</v>
      </c>
      <c r="F192" s="16">
        <v>0</v>
      </c>
      <c r="G192" s="16"/>
      <c r="H192" s="16"/>
    </row>
    <row r="193" spans="1:8" ht="11.1" customHeight="1" x14ac:dyDescent="0.2">
      <c r="A193" s="22" t="s">
        <v>993</v>
      </c>
      <c r="B193" s="15" t="s">
        <v>991</v>
      </c>
      <c r="C193" s="16">
        <v>15180</v>
      </c>
      <c r="D193" s="16">
        <v>0</v>
      </c>
      <c r="E193" s="16">
        <v>0</v>
      </c>
      <c r="F193" s="16">
        <v>0</v>
      </c>
      <c r="G193" s="16"/>
      <c r="H193" s="16"/>
    </row>
    <row r="194" spans="1:8" s="65" customFormat="1" ht="11.1" customHeight="1" x14ac:dyDescent="0.2">
      <c r="A194" s="22" t="s">
        <v>1055</v>
      </c>
      <c r="B194" s="15" t="s">
        <v>555</v>
      </c>
      <c r="C194" s="16">
        <v>0</v>
      </c>
      <c r="D194" s="16">
        <v>21750</v>
      </c>
      <c r="E194" s="16">
        <v>0</v>
      </c>
      <c r="F194" s="16">
        <v>19100</v>
      </c>
      <c r="G194" s="16"/>
      <c r="H194" s="16"/>
    </row>
    <row r="195" spans="1:8" ht="11.1" customHeight="1" x14ac:dyDescent="0.2">
      <c r="A195" s="22"/>
      <c r="B195" s="15"/>
      <c r="C195" s="16"/>
      <c r="D195" s="16"/>
      <c r="E195" s="16"/>
      <c r="F195" s="16"/>
      <c r="G195" s="16"/>
      <c r="H195" s="16"/>
    </row>
    <row r="196" spans="1:8" ht="11.1" customHeight="1" x14ac:dyDescent="0.2">
      <c r="A196" s="89"/>
      <c r="B196" s="92" t="s">
        <v>669</v>
      </c>
      <c r="C196" s="87">
        <f>SUM(C186:C194)</f>
        <v>65553</v>
      </c>
      <c r="D196" s="87">
        <f>SUM(D186:D194)</f>
        <v>81875</v>
      </c>
      <c r="E196" s="87">
        <f>SUM(E186:E194)</f>
        <v>62924</v>
      </c>
      <c r="F196" s="87">
        <f>SUM(F186:F194)</f>
        <v>79250</v>
      </c>
      <c r="G196" s="87">
        <f>SUM(G186:G194)</f>
        <v>0</v>
      </c>
      <c r="H196" s="87">
        <f>SUM(H186:H194)</f>
        <v>0</v>
      </c>
    </row>
    <row r="197" spans="1:8" ht="11.1" customHeight="1" x14ac:dyDescent="0.2">
      <c r="A197" s="89"/>
      <c r="B197" s="92"/>
      <c r="C197" s="87"/>
      <c r="D197" s="87"/>
      <c r="E197" s="87"/>
      <c r="F197" s="87"/>
      <c r="G197" s="87"/>
      <c r="H197" s="87"/>
    </row>
    <row r="198" spans="1:8" ht="11.1" customHeight="1" x14ac:dyDescent="0.2">
      <c r="A198" s="22" t="s">
        <v>896</v>
      </c>
      <c r="B198" s="15" t="s">
        <v>610</v>
      </c>
      <c r="C198" s="16">
        <v>18014</v>
      </c>
      <c r="D198" s="16">
        <v>18050</v>
      </c>
      <c r="E198" s="16">
        <v>18050</v>
      </c>
      <c r="F198" s="16">
        <v>20337</v>
      </c>
      <c r="G198" s="16"/>
      <c r="H198" s="16"/>
    </row>
    <row r="199" spans="1:8" ht="11.1" customHeight="1" x14ac:dyDescent="0.2">
      <c r="A199" s="22" t="s">
        <v>638</v>
      </c>
      <c r="B199" s="15" t="s">
        <v>875</v>
      </c>
      <c r="C199" s="16">
        <v>271598</v>
      </c>
      <c r="D199" s="16">
        <v>189536</v>
      </c>
      <c r="E199" s="16">
        <v>196407</v>
      </c>
      <c r="F199" s="16">
        <v>230811</v>
      </c>
      <c r="G199" s="16"/>
      <c r="H199" s="16"/>
    </row>
    <row r="200" spans="1:8" ht="11.1" customHeight="1" x14ac:dyDescent="0.2">
      <c r="A200" s="22" t="s">
        <v>772</v>
      </c>
      <c r="B200" s="15" t="s">
        <v>773</v>
      </c>
      <c r="C200" s="16">
        <v>8741</v>
      </c>
      <c r="D200" s="16">
        <v>6800</v>
      </c>
      <c r="E200" s="16">
        <v>2168</v>
      </c>
      <c r="F200" s="16">
        <v>6800</v>
      </c>
      <c r="G200" s="16"/>
      <c r="H200" s="16"/>
    </row>
    <row r="201" spans="1:8" ht="11.1" customHeight="1" x14ac:dyDescent="0.2">
      <c r="A201" s="22" t="s">
        <v>639</v>
      </c>
      <c r="B201" s="15" t="s">
        <v>611</v>
      </c>
      <c r="C201" s="16">
        <v>3124</v>
      </c>
      <c r="D201" s="16">
        <v>300</v>
      </c>
      <c r="E201" s="16">
        <v>3690</v>
      </c>
      <c r="F201" s="16">
        <v>1500</v>
      </c>
      <c r="G201" s="16"/>
      <c r="H201" s="16"/>
    </row>
    <row r="202" spans="1:8" ht="11.1" customHeight="1" x14ac:dyDescent="0.2">
      <c r="A202" s="22" t="s">
        <v>640</v>
      </c>
      <c r="B202" s="15" t="s">
        <v>509</v>
      </c>
      <c r="C202" s="16">
        <v>895</v>
      </c>
      <c r="D202" s="16">
        <v>0</v>
      </c>
      <c r="E202" s="16">
        <v>2648</v>
      </c>
      <c r="F202" s="16">
        <v>0</v>
      </c>
      <c r="G202" s="16"/>
      <c r="H202" s="16"/>
    </row>
    <row r="203" spans="1:8" ht="11.1" customHeight="1" x14ac:dyDescent="0.2">
      <c r="A203" s="22" t="s">
        <v>641</v>
      </c>
      <c r="B203" s="15" t="s">
        <v>953</v>
      </c>
      <c r="C203" s="16">
        <v>2350</v>
      </c>
      <c r="D203" s="16">
        <v>0</v>
      </c>
      <c r="E203" s="16">
        <v>1215</v>
      </c>
      <c r="F203" s="16">
        <v>0</v>
      </c>
      <c r="G203" s="16"/>
      <c r="H203" s="16"/>
    </row>
    <row r="204" spans="1:8" ht="11.1" customHeight="1" x14ac:dyDescent="0.2">
      <c r="A204" s="22" t="s">
        <v>1017</v>
      </c>
      <c r="B204" s="15" t="s">
        <v>991</v>
      </c>
      <c r="C204" s="16">
        <v>0</v>
      </c>
      <c r="D204" s="16">
        <v>0</v>
      </c>
      <c r="E204" s="16">
        <v>0</v>
      </c>
      <c r="F204" s="16">
        <v>0</v>
      </c>
      <c r="G204" s="16"/>
      <c r="H204" s="16"/>
    </row>
    <row r="205" spans="1:8" ht="11.1" customHeight="1" x14ac:dyDescent="0.2">
      <c r="A205" s="22" t="s">
        <v>932</v>
      </c>
      <c r="B205" s="15" t="s">
        <v>931</v>
      </c>
      <c r="C205" s="16">
        <v>0</v>
      </c>
      <c r="D205" s="16">
        <v>0</v>
      </c>
      <c r="E205" s="16">
        <v>0</v>
      </c>
      <c r="F205" s="16">
        <v>0</v>
      </c>
      <c r="G205" s="16"/>
      <c r="H205" s="16"/>
    </row>
    <row r="206" spans="1:8" ht="11.1" customHeight="1" x14ac:dyDescent="0.2">
      <c r="A206" s="22" t="s">
        <v>994</v>
      </c>
      <c r="B206" s="15" t="s">
        <v>995</v>
      </c>
      <c r="C206" s="16">
        <v>0</v>
      </c>
      <c r="D206" s="16">
        <v>0</v>
      </c>
      <c r="E206" s="16">
        <v>0</v>
      </c>
      <c r="F206" s="16">
        <v>0</v>
      </c>
      <c r="G206" s="16"/>
      <c r="H206" s="16"/>
    </row>
    <row r="207" spans="1:8" ht="11.1" customHeight="1" x14ac:dyDescent="0.2">
      <c r="A207" s="22"/>
      <c r="B207" s="15"/>
      <c r="C207" s="16"/>
      <c r="D207" s="16"/>
      <c r="E207" s="16"/>
      <c r="F207" s="16"/>
      <c r="G207" s="16"/>
      <c r="H207" s="16"/>
    </row>
    <row r="208" spans="1:8" ht="11.1" customHeight="1" x14ac:dyDescent="0.2">
      <c r="A208" s="62"/>
      <c r="B208" s="63" t="s">
        <v>671</v>
      </c>
      <c r="C208" s="64">
        <f>SUM(C198:C206)</f>
        <v>304722</v>
      </c>
      <c r="D208" s="64">
        <f>SUM(D198:D206)</f>
        <v>214686</v>
      </c>
      <c r="E208" s="64">
        <f t="shared" ref="E208:F208" si="29">SUM(E198:E206)</f>
        <v>224178</v>
      </c>
      <c r="F208" s="64">
        <f t="shared" si="29"/>
        <v>259448</v>
      </c>
      <c r="G208" s="64">
        <f t="shared" ref="G208:H208" si="30">SUM(G198:G206)</f>
        <v>0</v>
      </c>
      <c r="H208" s="64">
        <f t="shared" si="30"/>
        <v>0</v>
      </c>
    </row>
    <row r="209" spans="1:8" ht="11.1" customHeight="1" x14ac:dyDescent="0.2">
      <c r="A209" s="89"/>
      <c r="B209" s="92"/>
      <c r="C209" s="87"/>
      <c r="D209" s="87"/>
      <c r="E209" s="87"/>
      <c r="F209" s="87"/>
      <c r="G209" s="87"/>
      <c r="H209" s="87"/>
    </row>
    <row r="210" spans="1:8" ht="11.1" customHeight="1" x14ac:dyDescent="0.2">
      <c r="A210" s="22" t="s">
        <v>642</v>
      </c>
      <c r="B210" s="15" t="s">
        <v>610</v>
      </c>
      <c r="C210" s="16">
        <v>3926</v>
      </c>
      <c r="D210" s="16">
        <v>3931</v>
      </c>
      <c r="E210" s="16">
        <v>3931</v>
      </c>
      <c r="F210" s="16">
        <v>8433</v>
      </c>
      <c r="G210" s="16"/>
      <c r="H210" s="16"/>
    </row>
    <row r="211" spans="1:8" ht="11.1" customHeight="1" x14ac:dyDescent="0.2">
      <c r="A211" s="22" t="s">
        <v>643</v>
      </c>
      <c r="B211" s="15" t="s">
        <v>876</v>
      </c>
      <c r="C211" s="16">
        <v>84521</v>
      </c>
      <c r="D211" s="16">
        <v>71146</v>
      </c>
      <c r="E211" s="16">
        <v>65415</v>
      </c>
      <c r="F211" s="16">
        <v>67423</v>
      </c>
      <c r="G211" s="16"/>
      <c r="H211" s="16"/>
    </row>
    <row r="212" spans="1:8" ht="11.1" customHeight="1" x14ac:dyDescent="0.2">
      <c r="A212" s="22" t="s">
        <v>644</v>
      </c>
      <c r="B212" s="15" t="s">
        <v>611</v>
      </c>
      <c r="C212" s="16">
        <v>419</v>
      </c>
      <c r="D212" s="16">
        <v>200</v>
      </c>
      <c r="E212" s="16">
        <v>204</v>
      </c>
      <c r="F212" s="16">
        <v>200</v>
      </c>
      <c r="G212" s="16"/>
      <c r="H212" s="16"/>
    </row>
    <row r="213" spans="1:8" ht="11.1" customHeight="1" x14ac:dyDescent="0.2">
      <c r="A213" s="22" t="s">
        <v>645</v>
      </c>
      <c r="B213" s="15" t="s">
        <v>509</v>
      </c>
      <c r="C213" s="16">
        <v>245</v>
      </c>
      <c r="D213" s="16">
        <v>0</v>
      </c>
      <c r="E213" s="16">
        <v>1598</v>
      </c>
      <c r="F213" s="16">
        <v>0</v>
      </c>
      <c r="G213" s="16"/>
      <c r="H213" s="16"/>
    </row>
    <row r="214" spans="1:8" ht="11.1" customHeight="1" x14ac:dyDescent="0.2">
      <c r="A214" s="22" t="s">
        <v>954</v>
      </c>
      <c r="B214" s="15" t="s">
        <v>955</v>
      </c>
      <c r="C214" s="16">
        <v>200</v>
      </c>
      <c r="D214" s="16">
        <v>0</v>
      </c>
      <c r="E214" s="16">
        <v>0</v>
      </c>
      <c r="F214" s="16">
        <v>0</v>
      </c>
      <c r="G214" s="16"/>
      <c r="H214" s="16"/>
    </row>
    <row r="215" spans="1:8" ht="11.1" customHeight="1" x14ac:dyDescent="0.2">
      <c r="A215" s="22" t="s">
        <v>956</v>
      </c>
      <c r="B215" s="15" t="s">
        <v>931</v>
      </c>
      <c r="C215" s="16">
        <v>0</v>
      </c>
      <c r="D215" s="16">
        <v>0</v>
      </c>
      <c r="E215" s="16">
        <v>0</v>
      </c>
      <c r="F215" s="16">
        <v>0</v>
      </c>
      <c r="G215" s="16"/>
      <c r="H215" s="16"/>
    </row>
    <row r="216" spans="1:8" ht="11.1" customHeight="1" x14ac:dyDescent="0.2">
      <c r="A216" s="22" t="s">
        <v>1018</v>
      </c>
      <c r="B216" s="15" t="s">
        <v>991</v>
      </c>
      <c r="C216" s="16">
        <v>0</v>
      </c>
      <c r="D216" s="16">
        <v>0</v>
      </c>
      <c r="E216" s="16">
        <v>0</v>
      </c>
      <c r="F216" s="16">
        <v>0</v>
      </c>
      <c r="G216" s="16"/>
      <c r="H216" s="16"/>
    </row>
    <row r="217" spans="1:8" ht="11.1" customHeight="1" x14ac:dyDescent="0.2">
      <c r="A217" s="22"/>
      <c r="B217" s="15"/>
      <c r="C217" s="16"/>
      <c r="D217" s="16"/>
      <c r="E217" s="16"/>
      <c r="F217" s="16"/>
      <c r="G217" s="16"/>
      <c r="H217" s="16"/>
    </row>
    <row r="218" spans="1:8" s="65" customFormat="1" ht="11.1" customHeight="1" x14ac:dyDescent="0.2">
      <c r="A218" s="62"/>
      <c r="B218" s="63" t="s">
        <v>674</v>
      </c>
      <c r="C218" s="64">
        <f>SUM(C210:C216)</f>
        <v>89311</v>
      </c>
      <c r="D218" s="64">
        <f>SUM(D210:D216)</f>
        <v>75277</v>
      </c>
      <c r="E218" s="64">
        <f t="shared" ref="E218:F218" si="31">SUM(E210:E216)</f>
        <v>71148</v>
      </c>
      <c r="F218" s="64">
        <f t="shared" si="31"/>
        <v>76056</v>
      </c>
      <c r="G218" s="64">
        <f t="shared" ref="G218:H218" si="32">SUM(G210:G216)</f>
        <v>0</v>
      </c>
      <c r="H218" s="64">
        <f t="shared" si="32"/>
        <v>0</v>
      </c>
    </row>
    <row r="219" spans="1:8" ht="11.1" customHeight="1" x14ac:dyDescent="0.2">
      <c r="A219" s="89"/>
      <c r="B219" s="92"/>
      <c r="C219" s="87"/>
      <c r="D219" s="87"/>
      <c r="E219" s="87"/>
      <c r="F219" s="87"/>
      <c r="G219" s="87"/>
      <c r="H219" s="87"/>
    </row>
    <row r="220" spans="1:8" ht="11.1" customHeight="1" x14ac:dyDescent="0.2">
      <c r="A220" s="22" t="s">
        <v>646</v>
      </c>
      <c r="B220" s="15" t="s">
        <v>610</v>
      </c>
      <c r="C220" s="16">
        <v>7290</v>
      </c>
      <c r="D220" s="16">
        <v>7156</v>
      </c>
      <c r="E220" s="16">
        <v>7156</v>
      </c>
      <c r="F220" s="16">
        <v>4304</v>
      </c>
      <c r="G220" s="16"/>
      <c r="H220" s="16"/>
    </row>
    <row r="221" spans="1:8" ht="11.1" customHeight="1" x14ac:dyDescent="0.2">
      <c r="A221" s="22" t="s">
        <v>647</v>
      </c>
      <c r="B221" s="15" t="s">
        <v>877</v>
      </c>
      <c r="C221" s="16">
        <v>5447</v>
      </c>
      <c r="D221" s="16">
        <v>6224</v>
      </c>
      <c r="E221" s="16">
        <v>3483</v>
      </c>
      <c r="F221" s="16">
        <v>5989</v>
      </c>
      <c r="G221" s="16"/>
      <c r="H221" s="16"/>
    </row>
    <row r="222" spans="1:8" ht="11.1" customHeight="1" x14ac:dyDescent="0.2">
      <c r="A222" s="22" t="s">
        <v>648</v>
      </c>
      <c r="B222" s="15" t="s">
        <v>611</v>
      </c>
      <c r="C222" s="16">
        <v>163</v>
      </c>
      <c r="D222" s="16">
        <v>0</v>
      </c>
      <c r="E222" s="16">
        <v>24</v>
      </c>
      <c r="F222" s="16">
        <v>0</v>
      </c>
      <c r="G222" s="16"/>
      <c r="H222" s="16"/>
    </row>
    <row r="223" spans="1:8" ht="11.1" customHeight="1" x14ac:dyDescent="0.2">
      <c r="A223" s="22" t="s">
        <v>649</v>
      </c>
      <c r="B223" s="15" t="s">
        <v>509</v>
      </c>
      <c r="C223" s="16">
        <v>10</v>
      </c>
      <c r="D223" s="16">
        <v>0</v>
      </c>
      <c r="E223" s="16">
        <v>103</v>
      </c>
      <c r="F223" s="16">
        <v>0</v>
      </c>
      <c r="G223" s="16"/>
      <c r="H223" s="16"/>
    </row>
    <row r="224" spans="1:8" ht="11.1" customHeight="1" x14ac:dyDescent="0.2">
      <c r="A224" s="22" t="s">
        <v>957</v>
      </c>
      <c r="B224" s="15" t="s">
        <v>958</v>
      </c>
      <c r="C224" s="16">
        <v>0</v>
      </c>
      <c r="D224" s="16">
        <v>0</v>
      </c>
      <c r="E224" s="16">
        <v>0</v>
      </c>
      <c r="F224" s="16">
        <v>0</v>
      </c>
      <c r="G224" s="16"/>
      <c r="H224" s="16"/>
    </row>
    <row r="225" spans="1:8" ht="11.1" customHeight="1" x14ac:dyDescent="0.2">
      <c r="A225" s="22" t="s">
        <v>959</v>
      </c>
      <c r="B225" s="15" t="s">
        <v>931</v>
      </c>
      <c r="C225" s="16">
        <v>0</v>
      </c>
      <c r="D225" s="16">
        <v>0</v>
      </c>
      <c r="E225" s="16">
        <v>0</v>
      </c>
      <c r="F225" s="16">
        <v>0</v>
      </c>
      <c r="G225" s="16"/>
      <c r="H225" s="16"/>
    </row>
    <row r="226" spans="1:8" ht="11.1" customHeight="1" x14ac:dyDescent="0.2">
      <c r="A226" s="22" t="s">
        <v>1019</v>
      </c>
      <c r="B226" s="15" t="s">
        <v>991</v>
      </c>
      <c r="C226" s="16">
        <v>0</v>
      </c>
      <c r="D226" s="16">
        <v>0</v>
      </c>
      <c r="E226" s="16">
        <v>0</v>
      </c>
      <c r="F226" s="16">
        <v>0</v>
      </c>
      <c r="G226" s="16"/>
      <c r="H226" s="16"/>
    </row>
    <row r="227" spans="1:8" ht="11.1" customHeight="1" x14ac:dyDescent="0.2">
      <c r="A227" s="22"/>
      <c r="B227" s="15"/>
      <c r="C227" s="16"/>
      <c r="D227" s="16"/>
      <c r="E227" s="16"/>
      <c r="F227" s="16"/>
      <c r="G227" s="16"/>
      <c r="H227" s="16"/>
    </row>
    <row r="228" spans="1:8" s="65" customFormat="1" ht="11.1" customHeight="1" x14ac:dyDescent="0.2">
      <c r="A228" s="62"/>
      <c r="B228" s="63" t="s">
        <v>675</v>
      </c>
      <c r="C228" s="64">
        <f>SUM(C220:C226)</f>
        <v>12910</v>
      </c>
      <c r="D228" s="64">
        <f t="shared" ref="D228:F228" si="33">SUM(D220:D226)</f>
        <v>13380</v>
      </c>
      <c r="E228" s="64">
        <f t="shared" si="33"/>
        <v>10766</v>
      </c>
      <c r="F228" s="64">
        <f t="shared" si="33"/>
        <v>10293</v>
      </c>
      <c r="G228" s="64">
        <f t="shared" ref="G228:H228" si="34">SUM(G220:G226)</f>
        <v>0</v>
      </c>
      <c r="H228" s="64">
        <f t="shared" si="34"/>
        <v>0</v>
      </c>
    </row>
    <row r="229" spans="1:8" ht="11.1" customHeight="1" x14ac:dyDescent="0.2">
      <c r="A229" s="89"/>
      <c r="B229" s="92"/>
      <c r="C229" s="87"/>
      <c r="D229" s="87"/>
      <c r="E229" s="87"/>
      <c r="F229" s="87"/>
      <c r="G229" s="87"/>
      <c r="H229" s="87"/>
    </row>
    <row r="230" spans="1:8" x14ac:dyDescent="0.2">
      <c r="A230" s="22" t="s">
        <v>1010</v>
      </c>
      <c r="B230" s="15" t="s">
        <v>610</v>
      </c>
      <c r="C230" s="16">
        <v>3000</v>
      </c>
      <c r="D230" s="16">
        <v>3000</v>
      </c>
      <c r="E230" s="16">
        <v>3000</v>
      </c>
      <c r="F230" s="16">
        <v>3000</v>
      </c>
      <c r="G230" s="16"/>
      <c r="H230" s="16"/>
    </row>
    <row r="231" spans="1:8" x14ac:dyDescent="0.2">
      <c r="A231" s="22" t="s">
        <v>650</v>
      </c>
      <c r="B231" s="15" t="s">
        <v>890</v>
      </c>
      <c r="C231" s="16">
        <v>13786</v>
      </c>
      <c r="D231" s="16">
        <v>19250</v>
      </c>
      <c r="E231" s="16">
        <v>11350</v>
      </c>
      <c r="F231" s="16">
        <v>14400</v>
      </c>
      <c r="G231" s="16"/>
      <c r="H231" s="16"/>
    </row>
    <row r="232" spans="1:8" x14ac:dyDescent="0.2">
      <c r="A232" s="22" t="s">
        <v>651</v>
      </c>
      <c r="B232" s="15" t="s">
        <v>611</v>
      </c>
      <c r="C232" s="16">
        <v>741</v>
      </c>
      <c r="D232" s="16">
        <v>500</v>
      </c>
      <c r="E232" s="16">
        <v>212</v>
      </c>
      <c r="F232" s="16">
        <v>250</v>
      </c>
      <c r="G232" s="16"/>
      <c r="H232" s="16"/>
    </row>
    <row r="233" spans="1:8" x14ac:dyDescent="0.2">
      <c r="A233" s="22" t="s">
        <v>652</v>
      </c>
      <c r="B233" s="15" t="s">
        <v>509</v>
      </c>
      <c r="C233" s="16">
        <v>14</v>
      </c>
      <c r="D233" s="16">
        <v>0</v>
      </c>
      <c r="E233" s="16">
        <v>61</v>
      </c>
      <c r="F233" s="16">
        <v>0</v>
      </c>
      <c r="G233" s="16"/>
      <c r="H233" s="16"/>
    </row>
    <row r="234" spans="1:8" x14ac:dyDescent="0.2">
      <c r="A234" s="22" t="s">
        <v>960</v>
      </c>
      <c r="B234" s="15" t="s">
        <v>961</v>
      </c>
      <c r="C234" s="16">
        <v>1000</v>
      </c>
      <c r="D234" s="16">
        <v>0</v>
      </c>
      <c r="E234" s="16">
        <v>30</v>
      </c>
      <c r="F234" s="16">
        <v>0</v>
      </c>
      <c r="G234" s="16"/>
      <c r="H234" s="16"/>
    </row>
    <row r="235" spans="1:8" x14ac:dyDescent="0.2">
      <c r="A235" s="22" t="s">
        <v>962</v>
      </c>
      <c r="B235" s="15" t="s">
        <v>931</v>
      </c>
      <c r="C235" s="16">
        <v>0</v>
      </c>
      <c r="D235" s="16">
        <v>0</v>
      </c>
      <c r="E235" s="16">
        <v>0</v>
      </c>
      <c r="F235" s="16">
        <v>0</v>
      </c>
      <c r="G235" s="16"/>
      <c r="H235" s="16"/>
    </row>
    <row r="236" spans="1:8" ht="11.1" customHeight="1" x14ac:dyDescent="0.2">
      <c r="A236" s="22" t="s">
        <v>1020</v>
      </c>
      <c r="B236" s="15" t="s">
        <v>991</v>
      </c>
      <c r="C236" s="16">
        <v>0</v>
      </c>
      <c r="D236" s="16">
        <v>0</v>
      </c>
      <c r="E236" s="16">
        <v>0</v>
      </c>
      <c r="F236" s="16">
        <v>0</v>
      </c>
      <c r="G236" s="16"/>
      <c r="H236" s="16"/>
    </row>
    <row r="237" spans="1:8" ht="11.1" customHeight="1" x14ac:dyDescent="0.2">
      <c r="A237" s="22" t="s">
        <v>1100</v>
      </c>
      <c r="B237" s="15" t="s">
        <v>995</v>
      </c>
      <c r="C237" s="16">
        <v>0</v>
      </c>
      <c r="D237" s="16">
        <v>0</v>
      </c>
      <c r="E237" s="16">
        <v>0</v>
      </c>
      <c r="F237" s="16">
        <v>2231</v>
      </c>
      <c r="G237" s="16"/>
      <c r="H237" s="16"/>
    </row>
    <row r="238" spans="1:8" x14ac:dyDescent="0.2">
      <c r="A238" s="22"/>
      <c r="B238" s="15"/>
      <c r="C238" s="16"/>
      <c r="D238" s="16"/>
      <c r="E238" s="16"/>
      <c r="F238" s="16"/>
      <c r="G238" s="16"/>
      <c r="H238" s="16"/>
    </row>
    <row r="239" spans="1:8" x14ac:dyDescent="0.2">
      <c r="A239" s="62"/>
      <c r="B239" s="63" t="s">
        <v>676</v>
      </c>
      <c r="C239" s="64">
        <f>SUM(C230:C237)</f>
        <v>18541</v>
      </c>
      <c r="D239" s="64">
        <f t="shared" ref="D239:H239" si="35">SUM(D230:D237)</f>
        <v>22750</v>
      </c>
      <c r="E239" s="64">
        <f t="shared" si="35"/>
        <v>14653</v>
      </c>
      <c r="F239" s="64">
        <f t="shared" si="35"/>
        <v>19881</v>
      </c>
      <c r="G239" s="64">
        <f t="shared" si="35"/>
        <v>0</v>
      </c>
      <c r="H239" s="64">
        <f t="shared" si="35"/>
        <v>0</v>
      </c>
    </row>
    <row r="240" spans="1:8" x14ac:dyDescent="0.2">
      <c r="A240" s="62"/>
      <c r="B240" s="63"/>
      <c r="C240" s="64"/>
      <c r="D240" s="64"/>
      <c r="E240" s="64"/>
      <c r="F240" s="64"/>
      <c r="G240" s="64"/>
      <c r="H240" s="64"/>
    </row>
    <row r="241" spans="1:8" x14ac:dyDescent="0.2">
      <c r="A241" s="22" t="s">
        <v>1048</v>
      </c>
      <c r="B241" s="15" t="s">
        <v>610</v>
      </c>
      <c r="C241" s="16">
        <v>0</v>
      </c>
      <c r="D241" s="16">
        <v>0</v>
      </c>
      <c r="E241" s="16">
        <v>0</v>
      </c>
      <c r="F241" s="16">
        <v>0</v>
      </c>
      <c r="G241" s="16"/>
      <c r="H241" s="16"/>
    </row>
    <row r="242" spans="1:8" x14ac:dyDescent="0.2">
      <c r="A242" s="22" t="s">
        <v>1049</v>
      </c>
      <c r="B242" s="15" t="s">
        <v>890</v>
      </c>
      <c r="C242" s="16">
        <v>0</v>
      </c>
      <c r="D242" s="16">
        <v>0</v>
      </c>
      <c r="E242" s="16">
        <v>0</v>
      </c>
      <c r="F242" s="16">
        <v>0</v>
      </c>
      <c r="G242" s="16"/>
      <c r="H242" s="16"/>
    </row>
    <row r="243" spans="1:8" x14ac:dyDescent="0.2">
      <c r="A243" s="22" t="s">
        <v>1050</v>
      </c>
      <c r="B243" s="15" t="s">
        <v>611</v>
      </c>
      <c r="C243" s="16">
        <v>0</v>
      </c>
      <c r="D243" s="16">
        <v>0</v>
      </c>
      <c r="E243" s="16">
        <v>0</v>
      </c>
      <c r="F243" s="16">
        <v>0</v>
      </c>
      <c r="G243" s="16"/>
      <c r="H243" s="16"/>
    </row>
    <row r="244" spans="1:8" x14ac:dyDescent="0.2">
      <c r="A244" s="22" t="s">
        <v>1051</v>
      </c>
      <c r="B244" s="15" t="s">
        <v>509</v>
      </c>
      <c r="C244" s="16">
        <v>0</v>
      </c>
      <c r="D244" s="16">
        <v>0</v>
      </c>
      <c r="E244" s="16">
        <v>0</v>
      </c>
      <c r="F244" s="16">
        <v>0</v>
      </c>
      <c r="G244" s="16"/>
      <c r="H244" s="16"/>
    </row>
    <row r="245" spans="1:8" x14ac:dyDescent="0.2">
      <c r="A245" s="22" t="s">
        <v>1052</v>
      </c>
      <c r="B245" s="15" t="s">
        <v>961</v>
      </c>
      <c r="C245" s="16">
        <v>0</v>
      </c>
      <c r="D245" s="16">
        <v>0</v>
      </c>
      <c r="E245" s="16">
        <v>0</v>
      </c>
      <c r="F245" s="16">
        <v>0</v>
      </c>
      <c r="G245" s="16"/>
      <c r="H245" s="16"/>
    </row>
    <row r="246" spans="1:8" x14ac:dyDescent="0.2">
      <c r="A246" s="22" t="s">
        <v>1053</v>
      </c>
      <c r="B246" s="15" t="s">
        <v>931</v>
      </c>
      <c r="C246" s="16">
        <v>0</v>
      </c>
      <c r="D246" s="16">
        <v>0</v>
      </c>
      <c r="E246" s="16">
        <v>0</v>
      </c>
      <c r="F246" s="16">
        <v>0</v>
      </c>
      <c r="G246" s="16"/>
      <c r="H246" s="16"/>
    </row>
    <row r="247" spans="1:8" ht="11.1" customHeight="1" x14ac:dyDescent="0.2">
      <c r="A247" s="22" t="s">
        <v>1054</v>
      </c>
      <c r="B247" s="15" t="s">
        <v>991</v>
      </c>
      <c r="C247" s="16">
        <v>0</v>
      </c>
      <c r="D247" s="16">
        <v>0</v>
      </c>
      <c r="E247" s="16">
        <v>0</v>
      </c>
      <c r="F247" s="16">
        <v>0</v>
      </c>
      <c r="G247" s="16"/>
      <c r="H247" s="16"/>
    </row>
    <row r="248" spans="1:8" x14ac:dyDescent="0.2">
      <c r="A248" s="22"/>
      <c r="B248" s="15"/>
      <c r="C248" s="16"/>
      <c r="D248" s="16"/>
      <c r="E248" s="16"/>
      <c r="F248" s="16"/>
      <c r="G248" s="16"/>
      <c r="H248" s="16"/>
    </row>
    <row r="249" spans="1:8" x14ac:dyDescent="0.2">
      <c r="A249" s="62"/>
      <c r="B249" s="63" t="s">
        <v>1044</v>
      </c>
      <c r="C249" s="64">
        <f>SUM(C241:C247)</f>
        <v>0</v>
      </c>
      <c r="D249" s="64">
        <f t="shared" ref="D249:F249" si="36">SUM(D241:D247)</f>
        <v>0</v>
      </c>
      <c r="E249" s="64">
        <f t="shared" si="36"/>
        <v>0</v>
      </c>
      <c r="F249" s="64">
        <f t="shared" si="36"/>
        <v>0</v>
      </c>
      <c r="G249" s="64">
        <f t="shared" ref="G249:H249" si="37">SUM(G241:G247)</f>
        <v>0</v>
      </c>
      <c r="H249" s="64">
        <f t="shared" si="37"/>
        <v>0</v>
      </c>
    </row>
    <row r="250" spans="1:8" x14ac:dyDescent="0.2">
      <c r="A250" s="89"/>
      <c r="B250" s="92"/>
      <c r="C250" s="87"/>
      <c r="D250" s="87"/>
      <c r="E250" s="87"/>
      <c r="F250" s="87"/>
      <c r="G250" s="87"/>
      <c r="H250" s="87"/>
    </row>
    <row r="251" spans="1:8" x14ac:dyDescent="0.2">
      <c r="A251" s="22" t="s">
        <v>749</v>
      </c>
      <c r="B251" s="15" t="s">
        <v>750</v>
      </c>
      <c r="C251" s="16">
        <v>656000</v>
      </c>
      <c r="D251" s="16">
        <v>656000</v>
      </c>
      <c r="E251" s="16">
        <v>656000</v>
      </c>
      <c r="F251" s="16">
        <v>721000</v>
      </c>
      <c r="G251" s="16"/>
      <c r="H251" s="16"/>
    </row>
    <row r="252" spans="1:8" x14ac:dyDescent="0.2">
      <c r="A252" s="22"/>
      <c r="B252" s="15"/>
      <c r="C252" s="15"/>
      <c r="D252" s="16"/>
      <c r="E252" s="16"/>
      <c r="F252" s="16"/>
      <c r="G252" s="16"/>
      <c r="H252" s="16"/>
    </row>
    <row r="253" spans="1:8" x14ac:dyDescent="0.2">
      <c r="A253" s="66"/>
      <c r="B253" s="63" t="s">
        <v>661</v>
      </c>
      <c r="C253" s="64">
        <f t="shared" ref="C253:F253" si="38">SUM(C251:C252)</f>
        <v>656000</v>
      </c>
      <c r="D253" s="64">
        <f t="shared" si="38"/>
        <v>656000</v>
      </c>
      <c r="E253" s="64">
        <f t="shared" si="38"/>
        <v>656000</v>
      </c>
      <c r="F253" s="64">
        <f t="shared" si="38"/>
        <v>721000</v>
      </c>
      <c r="G253" s="64">
        <f t="shared" ref="G253" si="39">SUM(G251:G252)</f>
        <v>0</v>
      </c>
      <c r="H253" s="64">
        <f t="shared" ref="H253" si="40">SUM(H251:H252)</f>
        <v>0</v>
      </c>
    </row>
    <row r="254" spans="1:8" x14ac:dyDescent="0.2">
      <c r="A254" s="23"/>
      <c r="B254" s="19"/>
      <c r="C254" s="19"/>
      <c r="D254" s="19"/>
      <c r="E254" s="19"/>
      <c r="F254" s="19"/>
      <c r="G254" s="19"/>
      <c r="H254" s="20"/>
    </row>
  </sheetData>
  <customSheetViews>
    <customSheetView guid="{3C50D818-C4E6-4094-82A3-10693B79AA55}" showPageBreaks="1" printArea="1" showRuler="0" topLeftCell="A17">
      <selection activeCell="E281" sqref="E281"/>
      <rowBreaks count="9" manualBreakCount="9">
        <brk id="61" max="7" man="1"/>
        <brk id="89" max="7" man="1"/>
        <brk id="129" max="7" man="1"/>
        <brk id="165" max="7" man="1"/>
        <brk id="201" max="7" man="1"/>
        <brk id="261" max="7" man="1"/>
        <brk id="290" max="16383" man="1"/>
        <brk id="302" max="6" man="1"/>
        <brk id="304" max="16383" man="1"/>
      </rowBreaks>
      <pageMargins left="0.7" right="0.7" top="0.52083223972003501" bottom="0.66666666666666663" header="0.3" footer="0.3"/>
      <printOptions headings="1" gridLines="1"/>
      <pageSetup scale="75" orientation="portrait" r:id="rId1"/>
      <headerFooter alignWithMargins="0">
        <oddHeader>&amp;C2019 REVENUE BUDGET</oddHeader>
        <oddFooter>&amp;RPage &amp;P of &amp;N</oddFooter>
      </headerFooter>
    </customSheetView>
    <customSheetView guid="{865218BA-6638-406D-9FF3-EF38C359C339}" scale="110" showPageBreaks="1" printArea="1" view="pageBreakPreview" topLeftCell="A209">
      <selection activeCell="E221" sqref="E221"/>
      <rowBreaks count="18" manualBreakCount="18">
        <brk id="72" max="6" man="1"/>
        <brk id="112" max="16383" man="1"/>
        <brk id="149" max="16383" man="1"/>
        <brk id="159" max="16383" man="1"/>
        <brk id="180" max="16383" man="1"/>
        <brk id="188" max="16383" man="1"/>
        <brk id="196" max="16383" man="1"/>
        <brk id="204" max="16383" man="1"/>
        <brk id="212" max="16383" man="1"/>
        <brk id="218" max="16383" man="1"/>
        <brk id="229" max="16383" man="1"/>
        <brk id="239" max="16383" man="1"/>
        <brk id="253" max="16383" man="1"/>
        <brk id="265" max="16383" man="1"/>
        <brk id="277" max="16383" man="1"/>
        <brk id="287" max="16383" man="1"/>
        <brk id="298" max="6" man="1"/>
        <brk id="301" max="16383" man="1"/>
      </rowBreaks>
      <pageMargins left="0.75" right="0.75" top="1" bottom="1" header="0.5" footer="0.5"/>
      <printOptions gridLines="1"/>
      <pageSetup scale="80" orientation="portrait" r:id="rId2"/>
      <headerFooter alignWithMargins="0">
        <oddHeader>&amp;C&amp;"Arial,Bold"&amp;20 &amp;14 2015 REVENUE BUDGET</oddHeader>
        <oddFooter>&amp;RPage &amp;P of &amp;N</oddFooter>
      </headerFooter>
    </customSheetView>
    <customSheetView guid="{B18D1DEE-3E02-46DA-8F69-D45AEB22EDB6}" scale="110" showPageBreaks="1" printArea="1" view="pageBreakPreview">
      <selection activeCell="D185" sqref="D185"/>
      <rowBreaks count="18" manualBreakCount="18">
        <brk id="72" max="6" man="1"/>
        <brk id="112" max="16383" man="1"/>
        <brk id="149" max="16383" man="1"/>
        <brk id="159" max="16383" man="1"/>
        <brk id="180" max="16383" man="1"/>
        <brk id="188" max="16383" man="1"/>
        <brk id="196" max="16383" man="1"/>
        <brk id="204" max="16383" man="1"/>
        <brk id="212" max="16383" man="1"/>
        <brk id="218" max="16383" man="1"/>
        <brk id="229" max="16383" man="1"/>
        <brk id="239" max="16383" man="1"/>
        <brk id="253" max="16383" man="1"/>
        <brk id="265" max="16383" man="1"/>
        <brk id="277" max="16383" man="1"/>
        <brk id="287" max="16383" man="1"/>
        <brk id="298" max="6" man="1"/>
        <brk id="301" max="16383" man="1"/>
      </rowBreaks>
      <pageMargins left="0.75" right="0.75" top="1" bottom="1" header="0.5" footer="0.5"/>
      <printOptions gridLines="1"/>
      <pageSetup scale="80" orientation="portrait" r:id="rId3"/>
      <headerFooter alignWithMargins="0">
        <oddHeader>&amp;C&amp;"Arial,Bold"&amp;20 &amp;14 2015 REVENUE BUDGET</oddHeader>
        <oddFooter>&amp;RPage &amp;P of &amp;N</oddFooter>
      </headerFooter>
    </customSheetView>
  </customSheetViews>
  <printOptions horizontalCentered="1" headings="1" gridLines="1"/>
  <pageMargins left="0.7" right="0.7" top="0.52083223972003501" bottom="0.66666666666666696" header="0.3" footer="0.3"/>
  <pageSetup scale="76" fitToHeight="4" orientation="portrait" r:id="rId4"/>
  <headerFooter alignWithMargins="0">
    <oddHeader>&amp;C2024
 REVENUE BUDGET</oddHeader>
    <oddFooter>&amp;RPage &amp;P of &amp;N</oddFooter>
  </headerFooter>
  <rowBreaks count="3" manualBreakCount="3">
    <brk id="82" max="7" man="1"/>
    <brk id="163" max="7" man="1"/>
    <brk id="24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40"/>
  <sheetViews>
    <sheetView view="pageLayout" zoomScaleNormal="100" workbookViewId="0">
      <selection activeCell="D25" sqref="D25"/>
    </sheetView>
  </sheetViews>
  <sheetFormatPr defaultRowHeight="12.75" x14ac:dyDescent="0.2"/>
  <cols>
    <col min="2" max="2" width="24.85546875" customWidth="1"/>
    <col min="3" max="6" width="16.85546875" customWidth="1"/>
    <col min="7" max="7" width="19.140625" customWidth="1"/>
    <col min="8" max="8" width="5" bestFit="1" customWidth="1"/>
  </cols>
  <sheetData>
    <row r="1" spans="1:15" ht="18" x14ac:dyDescent="0.25">
      <c r="A1" s="94" t="s">
        <v>1063</v>
      </c>
      <c r="B1" s="95"/>
      <c r="C1" s="95"/>
      <c r="D1" s="95"/>
      <c r="E1" s="95"/>
      <c r="F1" s="95"/>
      <c r="G1" s="95"/>
      <c r="H1" s="28"/>
    </row>
    <row r="2" spans="1:15" ht="18" x14ac:dyDescent="0.25">
      <c r="A2" s="94" t="s">
        <v>1064</v>
      </c>
      <c r="B2" s="94"/>
      <c r="C2" s="94"/>
      <c r="D2" s="94"/>
      <c r="E2" s="94"/>
      <c r="F2" s="94"/>
      <c r="G2" s="94"/>
      <c r="H2" s="28"/>
    </row>
    <row r="3" spans="1:15" ht="13.5" thickBot="1" x14ac:dyDescent="0.25">
      <c r="A3" s="31" t="s">
        <v>691</v>
      </c>
      <c r="B3" s="29"/>
      <c r="C3" s="30"/>
      <c r="D3" s="30"/>
      <c r="E3" s="30"/>
      <c r="F3" s="30"/>
      <c r="G3" s="30"/>
    </row>
    <row r="4" spans="1:15" ht="36.75" thickBot="1" x14ac:dyDescent="0.25">
      <c r="B4" s="31" t="s">
        <v>692</v>
      </c>
      <c r="C4" s="32" t="s">
        <v>693</v>
      </c>
      <c r="D4" s="32" t="s">
        <v>694</v>
      </c>
      <c r="E4" s="32" t="s">
        <v>695</v>
      </c>
      <c r="F4" s="32" t="s">
        <v>897</v>
      </c>
      <c r="G4" s="32" t="s">
        <v>696</v>
      </c>
      <c r="L4" s="85"/>
      <c r="M4" s="85"/>
      <c r="N4" s="85"/>
      <c r="O4" s="85"/>
    </row>
    <row r="5" spans="1:15" ht="15" x14ac:dyDescent="0.35">
      <c r="A5" s="33"/>
      <c r="B5" s="33"/>
      <c r="C5" s="34"/>
      <c r="D5" s="34"/>
      <c r="E5" s="34"/>
      <c r="F5" s="34"/>
      <c r="G5" s="37"/>
    </row>
    <row r="6" spans="1:15" ht="15" x14ac:dyDescent="0.35">
      <c r="A6" s="35" t="s">
        <v>697</v>
      </c>
      <c r="B6" s="36" t="s">
        <v>698</v>
      </c>
      <c r="C6" s="37">
        <v>10920429</v>
      </c>
      <c r="D6" s="37">
        <v>1364206</v>
      </c>
      <c r="E6" s="37">
        <v>300000</v>
      </c>
      <c r="F6" s="37">
        <v>26400</v>
      </c>
      <c r="G6" s="37">
        <f t="shared" ref="G6:G12" si="0">C6-D6-E6-F6</f>
        <v>9229823</v>
      </c>
      <c r="H6" s="38"/>
      <c r="L6" s="86"/>
      <c r="M6" s="86"/>
      <c r="N6" s="86"/>
      <c r="O6" s="86"/>
    </row>
    <row r="7" spans="1:15" ht="15" x14ac:dyDescent="0.35">
      <c r="A7" s="35" t="s">
        <v>699</v>
      </c>
      <c r="B7" s="36" t="s">
        <v>700</v>
      </c>
      <c r="C7" s="37">
        <v>737763</v>
      </c>
      <c r="D7" s="37">
        <v>381659</v>
      </c>
      <c r="E7" s="37">
        <v>356104</v>
      </c>
      <c r="F7" s="37">
        <v>0</v>
      </c>
      <c r="G7" s="37">
        <f t="shared" si="0"/>
        <v>0</v>
      </c>
      <c r="H7" s="38"/>
      <c r="L7" s="86"/>
      <c r="M7" s="86"/>
      <c r="N7" s="86"/>
      <c r="O7" s="86"/>
    </row>
    <row r="8" spans="1:15" ht="15" x14ac:dyDescent="0.35">
      <c r="A8" s="35" t="s">
        <v>701</v>
      </c>
      <c r="B8" s="36" t="s">
        <v>702</v>
      </c>
      <c r="C8" s="37">
        <v>226833</v>
      </c>
      <c r="D8" s="37">
        <v>13873</v>
      </c>
      <c r="E8" s="37"/>
      <c r="F8" s="37">
        <v>0</v>
      </c>
      <c r="G8" s="37">
        <f t="shared" si="0"/>
        <v>212960</v>
      </c>
      <c r="H8" s="38"/>
      <c r="L8" s="86"/>
      <c r="M8" s="86"/>
      <c r="N8" s="86"/>
      <c r="O8" s="86"/>
    </row>
    <row r="9" spans="1:15" ht="15" x14ac:dyDescent="0.35">
      <c r="A9" s="35" t="s">
        <v>703</v>
      </c>
      <c r="B9" s="36" t="s">
        <v>704</v>
      </c>
      <c r="C9" s="37">
        <v>2348556</v>
      </c>
      <c r="D9" s="37">
        <v>174478</v>
      </c>
      <c r="E9" s="37">
        <v>100000</v>
      </c>
      <c r="F9" s="37">
        <v>0</v>
      </c>
      <c r="G9" s="37">
        <f t="shared" si="0"/>
        <v>2074078</v>
      </c>
      <c r="H9" s="38"/>
      <c r="L9" s="86"/>
      <c r="M9" s="86"/>
      <c r="N9" s="86"/>
      <c r="O9" s="86"/>
    </row>
    <row r="10" spans="1:15" ht="15" x14ac:dyDescent="0.35">
      <c r="A10" s="35" t="s">
        <v>705</v>
      </c>
      <c r="B10" s="36" t="s">
        <v>706</v>
      </c>
      <c r="C10" s="37">
        <v>0</v>
      </c>
      <c r="D10" s="37">
        <v>0</v>
      </c>
      <c r="E10" s="37">
        <v>0</v>
      </c>
      <c r="F10" s="37">
        <v>0</v>
      </c>
      <c r="G10" s="37">
        <f t="shared" si="0"/>
        <v>0</v>
      </c>
      <c r="H10" s="38"/>
      <c r="L10" s="86"/>
      <c r="M10" s="86"/>
      <c r="N10" s="86"/>
    </row>
    <row r="11" spans="1:15" ht="15" x14ac:dyDescent="0.35">
      <c r="A11" s="35" t="s">
        <v>707</v>
      </c>
      <c r="B11" s="36" t="s">
        <v>708</v>
      </c>
      <c r="C11" s="37">
        <v>0</v>
      </c>
      <c r="D11" s="37">
        <v>0</v>
      </c>
      <c r="E11" s="37">
        <v>0</v>
      </c>
      <c r="F11" s="37">
        <v>0</v>
      </c>
      <c r="G11" s="37">
        <f t="shared" si="0"/>
        <v>0</v>
      </c>
      <c r="L11" s="86"/>
      <c r="M11" s="86"/>
      <c r="N11" s="86"/>
    </row>
    <row r="12" spans="1:15" ht="15" x14ac:dyDescent="0.35">
      <c r="A12" s="35" t="s">
        <v>709</v>
      </c>
      <c r="B12" s="36" t="s">
        <v>710</v>
      </c>
      <c r="C12" s="37">
        <v>0</v>
      </c>
      <c r="D12" s="37">
        <v>0</v>
      </c>
      <c r="E12" s="37">
        <v>0</v>
      </c>
      <c r="F12" s="37">
        <v>0</v>
      </c>
      <c r="G12" s="37">
        <f t="shared" si="0"/>
        <v>0</v>
      </c>
      <c r="H12" s="38"/>
      <c r="L12" s="86"/>
      <c r="M12" s="86"/>
      <c r="N12" s="86"/>
    </row>
    <row r="13" spans="1:15" ht="15.75" thickBot="1" x14ac:dyDescent="0.3">
      <c r="A13" s="30"/>
      <c r="B13" s="67" t="s">
        <v>711</v>
      </c>
      <c r="C13" s="68">
        <f>SUM(C6:C12)</f>
        <v>14233581</v>
      </c>
      <c r="D13" s="68">
        <f>SUM(D6:D12)</f>
        <v>1934216</v>
      </c>
      <c r="E13" s="68">
        <f>SUM(E6:E12)</f>
        <v>756104</v>
      </c>
      <c r="F13" s="68">
        <f t="shared" ref="F13:G13" si="1">SUM(F6:F12)</f>
        <v>26400</v>
      </c>
      <c r="G13" s="68">
        <f t="shared" si="1"/>
        <v>11516861</v>
      </c>
      <c r="H13" s="18"/>
      <c r="L13" s="86"/>
      <c r="M13" s="86"/>
      <c r="N13" s="86"/>
    </row>
    <row r="14" spans="1:15" ht="15" x14ac:dyDescent="0.35">
      <c r="A14" s="35"/>
      <c r="B14" s="39"/>
      <c r="C14" s="40"/>
      <c r="D14" s="37"/>
      <c r="E14" s="37"/>
      <c r="F14" s="37"/>
      <c r="G14" s="37"/>
      <c r="L14" s="86"/>
      <c r="M14" s="86"/>
      <c r="N14" s="86"/>
    </row>
    <row r="15" spans="1:15" ht="15" x14ac:dyDescent="0.35">
      <c r="A15" s="35" t="s">
        <v>712</v>
      </c>
      <c r="B15" s="36" t="s">
        <v>713</v>
      </c>
      <c r="C15" s="40"/>
      <c r="D15" s="37"/>
      <c r="E15" s="37"/>
      <c r="F15" s="37"/>
      <c r="G15" s="37"/>
      <c r="L15" s="86"/>
      <c r="M15" s="86"/>
      <c r="N15" s="86"/>
    </row>
    <row r="16" spans="1:15" ht="15" x14ac:dyDescent="0.35">
      <c r="A16" s="41"/>
      <c r="B16" s="36" t="s">
        <v>714</v>
      </c>
      <c r="C16" s="40"/>
      <c r="D16" s="37"/>
      <c r="E16" s="37"/>
      <c r="F16" s="37"/>
      <c r="G16" s="37"/>
      <c r="N16" s="86"/>
    </row>
    <row r="17" spans="1:14" ht="15" x14ac:dyDescent="0.35">
      <c r="A17" s="41"/>
      <c r="B17" s="42"/>
      <c r="C17" s="40"/>
      <c r="D17" s="37"/>
      <c r="E17" s="37"/>
      <c r="F17" s="37"/>
      <c r="G17" s="37"/>
      <c r="N17" s="86"/>
    </row>
    <row r="18" spans="1:14" ht="15" x14ac:dyDescent="0.35">
      <c r="A18" s="35" t="s">
        <v>723</v>
      </c>
      <c r="B18" s="36" t="s">
        <v>724</v>
      </c>
      <c r="C18" s="37">
        <v>205116</v>
      </c>
      <c r="D18" s="37">
        <v>205116</v>
      </c>
      <c r="E18" s="37"/>
      <c r="F18" s="37">
        <v>0</v>
      </c>
      <c r="G18" s="37">
        <f t="shared" ref="G18:G20" si="2">C18-D18-E18-F18</f>
        <v>0</v>
      </c>
      <c r="H18" s="38"/>
    </row>
    <row r="19" spans="1:14" ht="15" x14ac:dyDescent="0.35">
      <c r="A19" s="35" t="s">
        <v>725</v>
      </c>
      <c r="B19" s="36" t="s">
        <v>726</v>
      </c>
      <c r="C19" s="37">
        <v>30307</v>
      </c>
      <c r="D19" s="37">
        <v>30307</v>
      </c>
      <c r="E19" s="37"/>
      <c r="F19" s="37">
        <v>0</v>
      </c>
      <c r="G19" s="37">
        <f t="shared" si="2"/>
        <v>0</v>
      </c>
      <c r="H19" s="38"/>
    </row>
    <row r="20" spans="1:14" ht="15" x14ac:dyDescent="0.35">
      <c r="A20" s="35" t="s">
        <v>727</v>
      </c>
      <c r="B20" s="36" t="s">
        <v>728</v>
      </c>
      <c r="C20" s="37">
        <v>79250</v>
      </c>
      <c r="D20" s="37">
        <v>42300</v>
      </c>
      <c r="E20" s="37">
        <v>19100</v>
      </c>
      <c r="F20" s="37">
        <v>0</v>
      </c>
      <c r="G20" s="37">
        <f t="shared" si="2"/>
        <v>17850</v>
      </c>
      <c r="H20" s="38"/>
    </row>
    <row r="21" spans="1:14" ht="15" x14ac:dyDescent="0.35">
      <c r="A21" s="35" t="s">
        <v>715</v>
      </c>
      <c r="B21" s="36" t="s">
        <v>716</v>
      </c>
      <c r="C21" s="37">
        <v>259448</v>
      </c>
      <c r="D21" s="37">
        <v>239111</v>
      </c>
      <c r="E21" s="37"/>
      <c r="F21" s="37">
        <v>0</v>
      </c>
      <c r="G21" s="37">
        <f t="shared" ref="G21:G23" si="3">C21-D21-E21-F21</f>
        <v>20337</v>
      </c>
      <c r="H21" s="38"/>
    </row>
    <row r="22" spans="1:14" ht="15" x14ac:dyDescent="0.35">
      <c r="A22" s="35" t="s">
        <v>717</v>
      </c>
      <c r="B22" s="36" t="s">
        <v>718</v>
      </c>
      <c r="C22" s="37">
        <v>76056</v>
      </c>
      <c r="D22" s="37">
        <v>67623</v>
      </c>
      <c r="E22" s="37"/>
      <c r="F22" s="37">
        <v>0</v>
      </c>
      <c r="G22" s="37">
        <f t="shared" si="3"/>
        <v>8433</v>
      </c>
      <c r="H22" s="38"/>
    </row>
    <row r="23" spans="1:14" ht="15" x14ac:dyDescent="0.35">
      <c r="A23" s="35" t="s">
        <v>719</v>
      </c>
      <c r="B23" s="36" t="s">
        <v>720</v>
      </c>
      <c r="C23" s="37">
        <v>10293</v>
      </c>
      <c r="D23" s="37">
        <v>5989</v>
      </c>
      <c r="E23" s="37"/>
      <c r="F23" s="37">
        <v>0</v>
      </c>
      <c r="G23" s="37">
        <f t="shared" si="3"/>
        <v>4304</v>
      </c>
      <c r="H23" s="38"/>
    </row>
    <row r="24" spans="1:14" ht="15" x14ac:dyDescent="0.35">
      <c r="A24" s="35" t="s">
        <v>721</v>
      </c>
      <c r="B24" s="36" t="s">
        <v>722</v>
      </c>
      <c r="C24" s="37">
        <v>19881</v>
      </c>
      <c r="D24" s="37">
        <v>14650</v>
      </c>
      <c r="E24" s="37">
        <v>2231</v>
      </c>
      <c r="F24" s="37">
        <v>0</v>
      </c>
      <c r="G24" s="37">
        <f t="shared" ref="G24:G25" si="4">C24-D24-E24-F24</f>
        <v>3000</v>
      </c>
      <c r="H24" s="43"/>
    </row>
    <row r="25" spans="1:14" ht="15" x14ac:dyDescent="0.35">
      <c r="A25" s="93" t="s">
        <v>1046</v>
      </c>
      <c r="B25" s="36" t="s">
        <v>1047</v>
      </c>
      <c r="C25" s="37"/>
      <c r="D25" s="37"/>
      <c r="E25" s="37"/>
      <c r="F25" s="37">
        <v>0</v>
      </c>
      <c r="G25" s="37">
        <f t="shared" si="4"/>
        <v>0</v>
      </c>
      <c r="H25" s="43"/>
    </row>
    <row r="26" spans="1:14" ht="15" x14ac:dyDescent="0.35">
      <c r="A26" s="35" t="s">
        <v>729</v>
      </c>
      <c r="B26" s="36" t="s">
        <v>730</v>
      </c>
      <c r="C26" s="37">
        <v>606769</v>
      </c>
      <c r="D26" s="37"/>
      <c r="E26" s="37"/>
      <c r="F26" s="37">
        <v>0</v>
      </c>
      <c r="G26" s="37">
        <f>C26-D26-E26-F26</f>
        <v>606769</v>
      </c>
      <c r="H26" s="38"/>
    </row>
    <row r="27" spans="1:14" ht="15" x14ac:dyDescent="0.35">
      <c r="A27" s="35" t="s">
        <v>731</v>
      </c>
      <c r="B27" s="36" t="s">
        <v>732</v>
      </c>
      <c r="C27" s="37">
        <v>1470</v>
      </c>
      <c r="D27" s="37">
        <v>0</v>
      </c>
      <c r="E27" s="37">
        <v>0</v>
      </c>
      <c r="F27" s="37">
        <v>0</v>
      </c>
      <c r="G27" s="37">
        <f>C27-D27-E27-F27</f>
        <v>1470</v>
      </c>
      <c r="H27" s="38"/>
    </row>
    <row r="28" spans="1:14" ht="15" x14ac:dyDescent="0.35">
      <c r="A28" s="35" t="s">
        <v>733</v>
      </c>
      <c r="B28" s="36" t="s">
        <v>734</v>
      </c>
      <c r="C28" s="37">
        <v>1834</v>
      </c>
      <c r="D28" s="37">
        <v>0</v>
      </c>
      <c r="E28" s="37">
        <v>0</v>
      </c>
      <c r="F28" s="37">
        <v>0</v>
      </c>
      <c r="G28" s="37">
        <f t="shared" ref="G28:G30" si="5">C28-D28-E28-F28</f>
        <v>1834</v>
      </c>
      <c r="H28" s="46"/>
    </row>
    <row r="29" spans="1:14" ht="15" x14ac:dyDescent="0.35">
      <c r="A29" s="35" t="s">
        <v>735</v>
      </c>
      <c r="B29" s="36" t="s">
        <v>736</v>
      </c>
      <c r="C29" s="37">
        <v>1688</v>
      </c>
      <c r="D29" s="37">
        <v>0</v>
      </c>
      <c r="E29" s="37">
        <v>0</v>
      </c>
      <c r="F29" s="37">
        <v>0</v>
      </c>
      <c r="G29" s="37">
        <f t="shared" si="5"/>
        <v>1688</v>
      </c>
      <c r="H29" s="46"/>
    </row>
    <row r="30" spans="1:14" ht="15" x14ac:dyDescent="0.35">
      <c r="A30" s="35" t="s">
        <v>737</v>
      </c>
      <c r="B30" s="36" t="s">
        <v>738</v>
      </c>
      <c r="C30" s="37">
        <v>2385</v>
      </c>
      <c r="D30" s="37">
        <v>0</v>
      </c>
      <c r="E30" s="37">
        <v>0</v>
      </c>
      <c r="F30" s="37">
        <v>0</v>
      </c>
      <c r="G30" s="37">
        <f t="shared" si="5"/>
        <v>2385</v>
      </c>
    </row>
    <row r="31" spans="1:14" ht="13.5" thickBot="1" x14ac:dyDescent="0.25">
      <c r="A31" s="44"/>
      <c r="B31" s="69" t="s">
        <v>711</v>
      </c>
      <c r="C31" s="68">
        <f>SUM(C18:C30)</f>
        <v>1294497</v>
      </c>
      <c r="D31" s="68">
        <f t="shared" ref="D31:G31" si="6">SUM(D18:D30)</f>
        <v>605096</v>
      </c>
      <c r="E31" s="68">
        <f t="shared" si="6"/>
        <v>21331</v>
      </c>
      <c r="F31" s="68">
        <f t="shared" si="6"/>
        <v>0</v>
      </c>
      <c r="G31" s="68">
        <f t="shared" si="6"/>
        <v>668070</v>
      </c>
      <c r="H31" s="46"/>
    </row>
    <row r="32" spans="1:14" x14ac:dyDescent="0.2">
      <c r="A32" s="44"/>
      <c r="B32" s="45"/>
      <c r="C32" s="46"/>
      <c r="D32" s="46"/>
      <c r="E32" s="46"/>
      <c r="F32" s="46"/>
      <c r="G32" s="46"/>
    </row>
    <row r="33" spans="1:8" ht="15.75" x14ac:dyDescent="0.25">
      <c r="H33" s="49"/>
    </row>
    <row r="34" spans="1:8" x14ac:dyDescent="0.2">
      <c r="A34" s="44"/>
      <c r="B34" s="45"/>
      <c r="C34" s="46"/>
      <c r="D34" s="46"/>
      <c r="E34" s="46"/>
      <c r="F34" s="46"/>
      <c r="G34" s="46"/>
    </row>
    <row r="35" spans="1:8" ht="15" x14ac:dyDescent="0.35">
      <c r="A35" s="41"/>
      <c r="B35" s="39"/>
      <c r="C35" s="43"/>
      <c r="D35" s="37"/>
      <c r="E35" s="37"/>
      <c r="F35" s="37"/>
      <c r="G35" s="37"/>
      <c r="H35" s="47"/>
    </row>
    <row r="36" spans="1:8" ht="16.5" thickBot="1" x14ac:dyDescent="0.3">
      <c r="A36" s="48"/>
      <c r="B36" s="70" t="s">
        <v>742</v>
      </c>
      <c r="C36" s="71">
        <f>C13+C31</f>
        <v>15528078</v>
      </c>
      <c r="D36" s="71">
        <f>D13+D31</f>
        <v>2539312</v>
      </c>
      <c r="E36" s="71">
        <f>E13+E31</f>
        <v>777435</v>
      </c>
      <c r="F36" s="71">
        <f>F13+F31</f>
        <v>26400</v>
      </c>
      <c r="G36" s="71">
        <f>G13+G31</f>
        <v>12184931</v>
      </c>
    </row>
    <row r="37" spans="1:8" ht="13.5" thickTop="1" x14ac:dyDescent="0.2"/>
    <row r="38" spans="1:8" ht="15" x14ac:dyDescent="0.35">
      <c r="A38" s="35" t="s">
        <v>739</v>
      </c>
      <c r="B38" s="36" t="s">
        <v>740</v>
      </c>
      <c r="C38" s="52">
        <v>721000</v>
      </c>
      <c r="D38" s="37">
        <v>0</v>
      </c>
      <c r="E38" s="37">
        <v>0</v>
      </c>
      <c r="F38" s="37">
        <v>0</v>
      </c>
      <c r="G38" s="37">
        <f>SUM(C38-D38-E38)</f>
        <v>721000</v>
      </c>
      <c r="H38" s="47" t="s">
        <v>741</v>
      </c>
    </row>
    <row r="40" spans="1:8" x14ac:dyDescent="0.2">
      <c r="A40" t="s">
        <v>751</v>
      </c>
    </row>
  </sheetData>
  <customSheetViews>
    <customSheetView guid="{3C50D818-C4E6-4094-82A3-10693B79AA55}" showPageBreaks="1" fitToPage="1" printArea="1">
      <selection activeCell="O6" sqref="O6:O9"/>
      <pageMargins left="0.25" right="0.25" top="0.75" bottom="0.75" header="0.3" footer="0.3"/>
      <pageSetup scale="88" orientation="portrait" r:id="rId1"/>
    </customSheetView>
    <customSheetView guid="{865218BA-6638-406D-9FF3-EF38C359C339}">
      <selection activeCell="C3" sqref="C3"/>
      <pageMargins left="0.25" right="0.25" top="0.75" bottom="0.75" header="0.3" footer="0.3"/>
      <pageSetup scale="96" orientation="portrait" r:id="rId2"/>
    </customSheetView>
    <customSheetView guid="{B18D1DEE-3E02-46DA-8F69-D45AEB22EDB6}">
      <selection activeCell="J16" sqref="J16"/>
      <pageMargins left="0.25" right="0.25" top="0.75" bottom="0.75" header="0.3" footer="0.3"/>
      <pageSetup scale="96" orientation="portrait" r:id="rId3"/>
    </customSheetView>
  </customSheetViews>
  <mergeCells count="2">
    <mergeCell ref="A1:G1"/>
    <mergeCell ref="A2:G2"/>
  </mergeCells>
  <pageMargins left="0.25" right="0.25" top="0.75" bottom="0.75" header="0.3" footer="0.3"/>
  <pageSetup scale="82" orientation="portrait"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C23"/>
  <sheetViews>
    <sheetView view="pageLayout" zoomScaleNormal="100" workbookViewId="0">
      <selection activeCell="C24" sqref="C24"/>
    </sheetView>
  </sheetViews>
  <sheetFormatPr defaultRowHeight="12.75" x14ac:dyDescent="0.2"/>
  <cols>
    <col min="2" max="2" width="40.28515625" bestFit="1" customWidth="1"/>
    <col min="3" max="3" width="14.28515625" customWidth="1"/>
  </cols>
  <sheetData>
    <row r="1" spans="2:3" x14ac:dyDescent="0.2">
      <c r="B1" s="44" t="s">
        <v>743</v>
      </c>
      <c r="C1" s="44" t="s">
        <v>744</v>
      </c>
    </row>
    <row r="3" spans="2:3" x14ac:dyDescent="0.2">
      <c r="B3" t="s">
        <v>745</v>
      </c>
      <c r="C3" s="82">
        <v>56400</v>
      </c>
    </row>
    <row r="4" spans="2:3" x14ac:dyDescent="0.2">
      <c r="B4" t="s">
        <v>746</v>
      </c>
      <c r="C4" s="82">
        <v>49836</v>
      </c>
    </row>
    <row r="5" spans="2:3" x14ac:dyDescent="0.2">
      <c r="B5" t="s">
        <v>810</v>
      </c>
      <c r="C5" s="82">
        <v>7709</v>
      </c>
    </row>
    <row r="6" spans="2:3" x14ac:dyDescent="0.2">
      <c r="B6" t="s">
        <v>811</v>
      </c>
      <c r="C6" s="82">
        <v>10127</v>
      </c>
    </row>
    <row r="7" spans="2:3" x14ac:dyDescent="0.2">
      <c r="B7" t="s">
        <v>812</v>
      </c>
      <c r="C7" s="82">
        <v>33030</v>
      </c>
    </row>
    <row r="8" spans="2:3" x14ac:dyDescent="0.2">
      <c r="B8" t="s">
        <v>813</v>
      </c>
      <c r="C8" s="82">
        <v>48677</v>
      </c>
    </row>
    <row r="9" spans="2:3" x14ac:dyDescent="0.2">
      <c r="C9" s="82"/>
    </row>
    <row r="10" spans="2:3" x14ac:dyDescent="0.2">
      <c r="B10" s="44" t="s">
        <v>819</v>
      </c>
      <c r="C10" s="83" t="s">
        <v>744</v>
      </c>
    </row>
    <row r="11" spans="2:3" x14ac:dyDescent="0.2">
      <c r="B11" s="84" t="s">
        <v>836</v>
      </c>
      <c r="C11" s="82">
        <v>29244</v>
      </c>
    </row>
    <row r="12" spans="2:3" x14ac:dyDescent="0.2">
      <c r="B12" s="84" t="s">
        <v>866</v>
      </c>
      <c r="C12" s="82">
        <v>87736</v>
      </c>
    </row>
    <row r="13" spans="2:3" x14ac:dyDescent="0.2">
      <c r="B13" s="84" t="s">
        <v>1074</v>
      </c>
      <c r="C13" s="82">
        <v>52000</v>
      </c>
    </row>
    <row r="14" spans="2:3" x14ac:dyDescent="0.2">
      <c r="B14" s="84" t="s">
        <v>929</v>
      </c>
      <c r="C14" s="82">
        <v>99817.78</v>
      </c>
    </row>
    <row r="15" spans="2:3" x14ac:dyDescent="0.2">
      <c r="B15" s="84" t="s">
        <v>833</v>
      </c>
      <c r="C15" s="82">
        <v>47614</v>
      </c>
    </row>
    <row r="16" spans="2:3" x14ac:dyDescent="0.2">
      <c r="B16" s="84" t="s">
        <v>834</v>
      </c>
      <c r="C16" s="82">
        <v>18448</v>
      </c>
    </row>
    <row r="17" spans="2:3" x14ac:dyDescent="0.2">
      <c r="B17" s="84" t="s">
        <v>1075</v>
      </c>
      <c r="C17" s="82">
        <v>90001.600000000006</v>
      </c>
    </row>
    <row r="18" spans="2:3" x14ac:dyDescent="0.2">
      <c r="B18" s="84" t="s">
        <v>830</v>
      </c>
      <c r="C18" s="84" t="s">
        <v>832</v>
      </c>
    </row>
    <row r="19" spans="2:3" x14ac:dyDescent="0.2">
      <c r="B19" s="84" t="s">
        <v>1011</v>
      </c>
      <c r="C19" s="82">
        <v>32200</v>
      </c>
    </row>
    <row r="20" spans="2:3" x14ac:dyDescent="0.2">
      <c r="B20" s="84" t="s">
        <v>1012</v>
      </c>
      <c r="C20" s="82">
        <v>0</v>
      </c>
    </row>
    <row r="21" spans="2:3" x14ac:dyDescent="0.2">
      <c r="B21" s="47" t="s">
        <v>820</v>
      </c>
      <c r="C21" s="82">
        <v>56160</v>
      </c>
    </row>
    <row r="22" spans="2:3" x14ac:dyDescent="0.2">
      <c r="B22" s="84" t="s">
        <v>831</v>
      </c>
      <c r="C22" s="84" t="s">
        <v>832</v>
      </c>
    </row>
    <row r="23" spans="2:3" x14ac:dyDescent="0.2">
      <c r="B23" s="84" t="s">
        <v>835</v>
      </c>
      <c r="C23" s="82">
        <v>72000</v>
      </c>
    </row>
  </sheetData>
  <customSheetViews>
    <customSheetView guid="{3C50D818-C4E6-4094-82A3-10693B79AA55}" showPageBreaks="1">
      <selection activeCell="A15" sqref="A15"/>
      <pageMargins left="0.7" right="0.7" top="0.75" bottom="0.75" header="0.3" footer="0.3"/>
      <printOptions horizontalCentered="1"/>
      <pageSetup orientation="portrait" r:id="rId1"/>
    </customSheetView>
    <customSheetView guid="{865218BA-6638-406D-9FF3-EF38C359C339}">
      <selection activeCell="E10" sqref="E10"/>
      <pageMargins left="0.7" right="0.7" top="0.75" bottom="0.75" header="0.3" footer="0.3"/>
    </customSheetView>
    <customSheetView guid="{B18D1DEE-3E02-46DA-8F69-D45AEB22EDB6}">
      <selection activeCell="E10" sqref="E10"/>
      <pageMargins left="0.7" right="0.7" top="0.75" bottom="0.75" header="0.3" footer="0.3"/>
    </customSheetView>
  </customSheetViews>
  <printOptions horizontalCentered="1"/>
  <pageMargins left="0.7" right="0.7" top="0.75" bottom="0.75" header="0.3" footer="0.3"/>
  <pageSetup orientation="portrait" r:id="rId2"/>
  <headerFooter>
    <oddHeader>&amp;C&amp;"Arial,Bold"2024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5</vt:i4>
      </vt:variant>
    </vt:vector>
  </HeadingPairs>
  <TitlesOfParts>
    <vt:vector size="9" baseType="lpstr">
      <vt:lpstr>Expenditure</vt:lpstr>
      <vt:lpstr>Revenue</vt:lpstr>
      <vt:lpstr>Cover Sheet</vt:lpstr>
      <vt:lpstr>Elected Officials</vt:lpstr>
      <vt:lpstr>'Cover Sheet'!Print_Area</vt:lpstr>
      <vt:lpstr>Expenditure!Print_Area</vt:lpstr>
      <vt:lpstr>Revenue!Print_Area</vt:lpstr>
      <vt:lpstr>Expenditure!Print_Titles</vt:lpstr>
      <vt:lpstr>Revenue!Print_Titles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ArleneWeber</dc:creator>
  <cp:lastModifiedBy>Jean Gallucci</cp:lastModifiedBy>
  <cp:lastPrinted>2023-09-29T18:33:22Z</cp:lastPrinted>
  <dcterms:created xsi:type="dcterms:W3CDTF">2014-08-26T23:44:51Z</dcterms:created>
  <dcterms:modified xsi:type="dcterms:W3CDTF">2023-09-29T18:52:20Z</dcterms:modified>
</cp:coreProperties>
</file>